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3a8acd54190a87/Documenten/Excel data/WK2022/"/>
    </mc:Choice>
  </mc:AlternateContent>
  <xr:revisionPtr revIDLastSave="54" documentId="13_ncr:1_{ECE50755-BA5A-4F30-A498-59479CE07988}" xr6:coauthVersionLast="47" xr6:coauthVersionMax="47" xr10:uidLastSave="{9FDA2603-C4BD-4D68-977F-B31FB6197ABC}"/>
  <bookViews>
    <workbookView xWindow="-96" yWindow="-96" windowWidth="23232" windowHeight="12552" xr2:uid="{26DAF4D7-FA7A-4FB6-9B61-960515FA31D0}"/>
  </bookViews>
  <sheets>
    <sheet name="prin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9" i="1" l="1"/>
  <c r="A54" i="1"/>
  <c r="V50" i="1"/>
  <c r="A53" i="1"/>
  <c r="X52" i="1"/>
  <c r="V52" i="1"/>
  <c r="R52" i="1"/>
  <c r="A52" i="1"/>
  <c r="R51" i="1"/>
  <c r="V47" i="1"/>
  <c r="A51" i="1"/>
  <c r="R50" i="1"/>
  <c r="V42" i="1"/>
  <c r="A50" i="1"/>
  <c r="R49" i="1"/>
  <c r="V41" i="1"/>
  <c r="A49" i="1"/>
  <c r="R48" i="1"/>
  <c r="N48" i="1"/>
  <c r="V38" i="1"/>
  <c r="A48" i="1"/>
  <c r="R47" i="1"/>
  <c r="N47" i="1"/>
  <c r="V40" i="1"/>
  <c r="A47" i="1"/>
  <c r="R46" i="1"/>
  <c r="N46" i="1"/>
  <c r="H46" i="1"/>
  <c r="A46" i="1"/>
  <c r="R45" i="1"/>
  <c r="N45" i="1"/>
  <c r="V34" i="1"/>
  <c r="A45" i="1"/>
  <c r="U44" i="1"/>
  <c r="R44" i="1"/>
  <c r="N44" i="1"/>
  <c r="H44" i="1"/>
  <c r="A44" i="1"/>
  <c r="R43" i="1"/>
  <c r="N43" i="1"/>
  <c r="H43" i="1"/>
  <c r="V32" i="1"/>
  <c r="A43" i="1"/>
  <c r="R42" i="1"/>
  <c r="H42" i="1"/>
  <c r="A42" i="1"/>
  <c r="R41" i="1"/>
  <c r="N41" i="1"/>
  <c r="A41" i="1"/>
  <c r="R40" i="1"/>
  <c r="N40" i="1"/>
  <c r="V24" i="1"/>
  <c r="A40" i="1"/>
  <c r="R39" i="1"/>
  <c r="N39" i="1"/>
  <c r="H39" i="1"/>
  <c r="V23" i="1"/>
  <c r="A39" i="1"/>
  <c r="R38" i="1"/>
  <c r="N38" i="1"/>
  <c r="U49" i="1"/>
  <c r="A38" i="1"/>
  <c r="R37" i="1"/>
  <c r="N37" i="1"/>
  <c r="H37" i="1"/>
  <c r="U45" i="1"/>
  <c r="A37" i="1"/>
  <c r="R36" i="1"/>
  <c r="N36" i="1"/>
  <c r="H36" i="1"/>
  <c r="U50" i="1"/>
  <c r="U52" i="1"/>
  <c r="A36" i="1"/>
  <c r="V35" i="1"/>
  <c r="R35" i="1"/>
  <c r="H35" i="1"/>
  <c r="U46" i="1"/>
  <c r="A35" i="1"/>
  <c r="R34" i="1"/>
  <c r="N34" i="1"/>
  <c r="U37" i="1"/>
  <c r="A34" i="1"/>
  <c r="V33" i="1"/>
  <c r="R33" i="1"/>
  <c r="N33" i="1"/>
  <c r="A33" i="1"/>
  <c r="R32" i="1"/>
  <c r="N32" i="1"/>
  <c r="H32" i="1"/>
  <c r="U43" i="1"/>
  <c r="U41" i="1"/>
  <c r="A32" i="1"/>
  <c r="V31" i="1"/>
  <c r="R31" i="1"/>
  <c r="N31" i="1"/>
  <c r="U38" i="1"/>
  <c r="U40" i="1"/>
  <c r="A31" i="1"/>
  <c r="V30" i="1"/>
  <c r="R30" i="1"/>
  <c r="N30" i="1"/>
  <c r="H30" i="1"/>
  <c r="U31" i="1"/>
  <c r="A30" i="1"/>
  <c r="U29" i="1"/>
  <c r="R29" i="1"/>
  <c r="N29" i="1"/>
  <c r="H29" i="1"/>
  <c r="U35" i="1"/>
  <c r="U33" i="1"/>
  <c r="A29" i="1"/>
  <c r="V28" i="1"/>
  <c r="R28" i="1"/>
  <c r="H28" i="1"/>
  <c r="U32" i="1"/>
  <c r="A28" i="1"/>
  <c r="R27" i="1"/>
  <c r="N27" i="1"/>
  <c r="U34" i="1"/>
  <c r="A27" i="1"/>
  <c r="R26" i="1"/>
  <c r="N26" i="1"/>
  <c r="U27" i="1"/>
  <c r="A26" i="1"/>
  <c r="V25" i="1"/>
  <c r="R25" i="1"/>
  <c r="N25" i="1"/>
  <c r="H25" i="1"/>
  <c r="U24" i="1"/>
  <c r="A25" i="1"/>
  <c r="R24" i="1"/>
  <c r="N24" i="1"/>
  <c r="U23" i="1"/>
  <c r="A24" i="1"/>
  <c r="R23" i="1"/>
  <c r="N23" i="1"/>
  <c r="H23" i="1"/>
  <c r="U28" i="1"/>
  <c r="U26" i="1"/>
  <c r="A23" i="1"/>
  <c r="U22" i="1"/>
  <c r="R22" i="1"/>
  <c r="N22" i="1"/>
  <c r="H22" i="1"/>
  <c r="X45" i="1"/>
  <c r="W45" i="1"/>
  <c r="A22" i="1"/>
  <c r="R21" i="1"/>
  <c r="H21" i="1"/>
  <c r="X49" i="1"/>
  <c r="T50" i="1"/>
  <c r="A21" i="1"/>
  <c r="N20" i="1"/>
  <c r="W52" i="1"/>
  <c r="W51" i="1"/>
  <c r="A20" i="1"/>
  <c r="N19" i="1"/>
  <c r="W48" i="1"/>
  <c r="A19" i="1"/>
  <c r="N18" i="1"/>
  <c r="H18" i="1"/>
  <c r="X41" i="1"/>
  <c r="T42" i="1"/>
  <c r="A18" i="1"/>
  <c r="N17" i="1"/>
  <c r="T38" i="1"/>
  <c r="A17" i="1"/>
  <c r="N16" i="1"/>
  <c r="H16" i="1"/>
  <c r="T40" i="1"/>
  <c r="W39" i="1"/>
  <c r="A16" i="1"/>
  <c r="N15" i="1"/>
  <c r="H15" i="1"/>
  <c r="T44" i="1"/>
  <c r="W43" i="1"/>
  <c r="A15" i="1"/>
  <c r="H14" i="1"/>
  <c r="X34" i="1"/>
  <c r="A14" i="1"/>
  <c r="N13" i="1"/>
  <c r="I13" i="1"/>
  <c r="W32" i="1"/>
  <c r="W31" i="1"/>
  <c r="A13" i="1"/>
  <c r="N12" i="1"/>
  <c r="I12" i="1"/>
  <c r="W36" i="1"/>
  <c r="X36" i="1"/>
  <c r="A12" i="1"/>
  <c r="N11" i="1"/>
  <c r="H11" i="1"/>
  <c r="W30" i="1"/>
  <c r="A11" i="1"/>
  <c r="H10" i="1"/>
  <c r="T28" i="1"/>
  <c r="A10" i="1"/>
  <c r="T24" i="1"/>
  <c r="W23" i="1"/>
  <c r="A9" i="1"/>
  <c r="T26" i="1"/>
  <c r="W25" i="1"/>
  <c r="A8" i="1"/>
  <c r="X21" i="1"/>
  <c r="T22" i="1"/>
  <c r="A7" i="1"/>
  <c r="W27" i="1" l="1"/>
  <c r="U48" i="1"/>
  <c r="V21" i="1"/>
  <c r="V46" i="1"/>
  <c r="W38" i="1"/>
  <c r="W47" i="1"/>
  <c r="S50" i="1"/>
  <c r="U36" i="1"/>
  <c r="V27" i="1"/>
  <c r="V36" i="1"/>
  <c r="S38" i="1"/>
  <c r="V51" i="1"/>
  <c r="W34" i="1"/>
  <c r="Y34" i="1" s="1"/>
  <c r="V29" i="1"/>
  <c r="U39" i="1"/>
  <c r="U51" i="1"/>
  <c r="T37" i="1"/>
  <c r="V22" i="1"/>
  <c r="S22" i="1" s="1"/>
  <c r="X29" i="1"/>
  <c r="U47" i="1"/>
  <c r="T48" i="1"/>
  <c r="V45" i="1"/>
  <c r="S28" i="1"/>
  <c r="S24" i="1"/>
  <c r="X32" i="1"/>
  <c r="Y32" i="1" s="1"/>
  <c r="W22" i="1"/>
  <c r="U42" i="1"/>
  <c r="S42" i="1" s="1"/>
  <c r="V39" i="1"/>
  <c r="W42" i="1"/>
  <c r="W29" i="1"/>
  <c r="Y29" i="1" s="1"/>
  <c r="Y52" i="1"/>
  <c r="T46" i="1"/>
  <c r="S46" i="1" s="1"/>
  <c r="X47" i="1"/>
  <c r="Y36" i="1"/>
  <c r="S40" i="1"/>
  <c r="Y45" i="1"/>
  <c r="U21" i="1"/>
  <c r="X22" i="1"/>
  <c r="W24" i="1"/>
  <c r="V26" i="1"/>
  <c r="S26" i="1" s="1"/>
  <c r="T30" i="1"/>
  <c r="X31" i="1"/>
  <c r="Y31" i="1" s="1"/>
  <c r="W33" i="1"/>
  <c r="W35" i="1"/>
  <c r="T39" i="1"/>
  <c r="X40" i="1"/>
  <c r="T41" i="1"/>
  <c r="S41" i="1" s="1"/>
  <c r="X42" i="1"/>
  <c r="V44" i="1"/>
  <c r="S44" i="1" s="1"/>
  <c r="W50" i="1"/>
  <c r="T51" i="1"/>
  <c r="X38" i="1"/>
  <c r="T23" i="1"/>
  <c r="S23" i="1" s="1"/>
  <c r="X24" i="1"/>
  <c r="W26" i="1"/>
  <c r="W28" i="1"/>
  <c r="U30" i="1"/>
  <c r="T32" i="1"/>
  <c r="S32" i="1" s="1"/>
  <c r="X33" i="1"/>
  <c r="T34" i="1"/>
  <c r="S34" i="1" s="1"/>
  <c r="X35" i="1"/>
  <c r="V37" i="1"/>
  <c r="S37" i="1" s="1"/>
  <c r="T43" i="1"/>
  <c r="W44" i="1"/>
  <c r="V48" i="1"/>
  <c r="X50" i="1"/>
  <c r="W21" i="1"/>
  <c r="Y21" i="1" s="1"/>
  <c r="T25" i="1"/>
  <c r="X26" i="1"/>
  <c r="T27" i="1"/>
  <c r="X28" i="1"/>
  <c r="T36" i="1"/>
  <c r="W37" i="1"/>
  <c r="X44" i="1"/>
  <c r="T45" i="1"/>
  <c r="W46" i="1"/>
  <c r="T49" i="1"/>
  <c r="S49" i="1" s="1"/>
  <c r="T21" i="1"/>
  <c r="U25" i="1"/>
  <c r="T29" i="1"/>
  <c r="X37" i="1"/>
  <c r="W41" i="1"/>
  <c r="Y41" i="1" s="1"/>
  <c r="V43" i="1"/>
  <c r="X46" i="1"/>
  <c r="T47" i="1"/>
  <c r="S47" i="1" s="1"/>
  <c r="X48" i="1"/>
  <c r="Y48" i="1" s="1"/>
  <c r="T52" i="1"/>
  <c r="S52" i="1" s="1"/>
  <c r="X30" i="1"/>
  <c r="Y30" i="1" s="1"/>
  <c r="T31" i="1"/>
  <c r="S31" i="1" s="1"/>
  <c r="X39" i="1"/>
  <c r="Y39" i="1" s="1"/>
  <c r="X51" i="1"/>
  <c r="Y51" i="1" s="1"/>
  <c r="W40" i="1"/>
  <c r="X23" i="1"/>
  <c r="Y23" i="1" s="1"/>
  <c r="T33" i="1"/>
  <c r="S33" i="1" s="1"/>
  <c r="T35" i="1"/>
  <c r="S35" i="1" s="1"/>
  <c r="X43" i="1"/>
  <c r="Y43" i="1" s="1"/>
  <c r="W49" i="1"/>
  <c r="Y49" i="1" s="1"/>
  <c r="X25" i="1"/>
  <c r="Y25" i="1" s="1"/>
  <c r="X27" i="1"/>
  <c r="Y38" i="1" l="1"/>
  <c r="S45" i="1"/>
  <c r="S48" i="1"/>
  <c r="S29" i="1"/>
  <c r="Y42" i="1"/>
  <c r="Y27" i="1"/>
  <c r="S36" i="1"/>
  <c r="S39" i="1"/>
  <c r="S27" i="1"/>
  <c r="Y22" i="1"/>
  <c r="Y40" i="1"/>
  <c r="S25" i="1"/>
  <c r="Y47" i="1"/>
  <c r="S51" i="1"/>
  <c r="Y33" i="1"/>
  <c r="Y50" i="1"/>
  <c r="Y37" i="1"/>
  <c r="S30" i="1"/>
  <c r="Y44" i="1"/>
  <c r="Y28" i="1"/>
  <c r="Y46" i="1"/>
  <c r="S43" i="1"/>
  <c r="Y26" i="1"/>
  <c r="Y24" i="1"/>
  <c r="Y35" i="1"/>
  <c r="S21" i="1"/>
</calcChain>
</file>

<file path=xl/sharedStrings.xml><?xml version="1.0" encoding="utf-8"?>
<sst xmlns="http://schemas.openxmlformats.org/spreadsheetml/2006/main" count="318" uniqueCount="107">
  <si>
    <t>A</t>
  </si>
  <si>
    <t>B</t>
  </si>
  <si>
    <t>C</t>
  </si>
  <si>
    <t>D</t>
  </si>
  <si>
    <t>E</t>
  </si>
  <si>
    <t>F</t>
  </si>
  <si>
    <t>G</t>
  </si>
  <si>
    <t>H</t>
  </si>
  <si>
    <t>Qatar</t>
  </si>
  <si>
    <t>Engeland</t>
  </si>
  <si>
    <t>Argentinië</t>
  </si>
  <si>
    <t>Frankrijk</t>
  </si>
  <si>
    <t>Spanje</t>
  </si>
  <si>
    <t>België</t>
  </si>
  <si>
    <t>Brazilië</t>
  </si>
  <si>
    <t>Portugal</t>
  </si>
  <si>
    <t>Ecuador</t>
  </si>
  <si>
    <t>Iran</t>
  </si>
  <si>
    <t>Saoedi-Arabië</t>
  </si>
  <si>
    <t>Australië</t>
  </si>
  <si>
    <t>Costa Rica</t>
  </si>
  <si>
    <t>Canada</t>
  </si>
  <si>
    <t>Servië</t>
  </si>
  <si>
    <t>Ghana</t>
  </si>
  <si>
    <t>Senegal</t>
  </si>
  <si>
    <t>Ver. Staten</t>
  </si>
  <si>
    <t>Mexico</t>
  </si>
  <si>
    <t>Denemarken</t>
  </si>
  <si>
    <t>Duitsland</t>
  </si>
  <si>
    <t>Marokko</t>
  </si>
  <si>
    <t>Zwitserland</t>
  </si>
  <si>
    <t>Uruguay</t>
  </si>
  <si>
    <t>Nederland</t>
  </si>
  <si>
    <t>Wales</t>
  </si>
  <si>
    <t>Polen</t>
  </si>
  <si>
    <t>Tunesië</t>
  </si>
  <si>
    <t>Japan</t>
  </si>
  <si>
    <t>Kroatië</t>
  </si>
  <si>
    <t>Kameroen</t>
  </si>
  <si>
    <t>Zuid-Korea</t>
  </si>
  <si>
    <t>-</t>
  </si>
  <si>
    <t>Voorbeeld alle wedstrijden</t>
  </si>
  <si>
    <t>Puntenverdeling</t>
  </si>
  <si>
    <t>3 -- 1</t>
  </si>
  <si>
    <t>Uitslag</t>
  </si>
  <si>
    <t>0 -- 1</t>
  </si>
  <si>
    <t>1 punt</t>
  </si>
  <si>
    <t>2 -- 1</t>
  </si>
  <si>
    <t>3 punten</t>
  </si>
  <si>
    <t>3 -- 3</t>
  </si>
  <si>
    <t>2 -- 0</t>
  </si>
  <si>
    <t>2 punten</t>
  </si>
  <si>
    <t>4 punten</t>
  </si>
  <si>
    <t>Beide landen goed</t>
  </si>
  <si>
    <t>Hulptabel om groeps 1e en 2e te bepalen</t>
  </si>
  <si>
    <t>tevens voordoelpunten goed</t>
  </si>
  <si>
    <t>tevens tegendoelpunten goed</t>
  </si>
  <si>
    <t>Punten</t>
  </si>
  <si>
    <t>+</t>
  </si>
  <si>
    <t>Tot</t>
  </si>
  <si>
    <t>Uitslagen gelden na 90 min speeltijd !!</t>
  </si>
  <si>
    <t>(inclusief blessuretijd)</t>
  </si>
  <si>
    <t>Over de uitslagen kan niet worden gecorrespondeerd !</t>
  </si>
  <si>
    <t>Winn  A</t>
  </si>
  <si>
    <t>2e  B  (1)</t>
  </si>
  <si>
    <t>Inleg    € 5</t>
  </si>
  <si>
    <t>Winn  C</t>
  </si>
  <si>
    <t>2e  D  (3)</t>
  </si>
  <si>
    <t>Winn  D</t>
  </si>
  <si>
    <t>2e  C  (2)</t>
  </si>
  <si>
    <t>Uitbetaling</t>
  </si>
  <si>
    <t>Winn  B</t>
  </si>
  <si>
    <t>2e  A  (4)</t>
  </si>
  <si>
    <t>1e prijs</t>
  </si>
  <si>
    <t>50% van de inzet</t>
  </si>
  <si>
    <t>Winn  E</t>
  </si>
  <si>
    <t>2e  F  (5)</t>
  </si>
  <si>
    <t>2e prijs</t>
  </si>
  <si>
    <t>25% van de inzet</t>
  </si>
  <si>
    <t>Winn  G</t>
  </si>
  <si>
    <t>2e  H  (7)</t>
  </si>
  <si>
    <t>3e prijs</t>
  </si>
  <si>
    <t>15% van de inzet</t>
  </si>
  <si>
    <t>Winn  F</t>
  </si>
  <si>
    <t>2e  E  (6)</t>
  </si>
  <si>
    <t>Winn  H</t>
  </si>
  <si>
    <t>2e  G  (8)</t>
  </si>
  <si>
    <t>Meeste uitslagen goed</t>
  </si>
  <si>
    <t>7 (A)</t>
  </si>
  <si>
    <t>3 (C)</t>
  </si>
  <si>
    <t>8 (B)</t>
  </si>
  <si>
    <t>Naam:</t>
  </si>
  <si>
    <t>2 (D)</t>
  </si>
  <si>
    <t>A (I)</t>
  </si>
  <si>
    <t>B (II)</t>
  </si>
  <si>
    <t>Ingevulde lijsten inleveren:</t>
  </si>
  <si>
    <t>Uiterlijk</t>
  </si>
  <si>
    <t>3e</t>
  </si>
  <si>
    <t>4e</t>
  </si>
  <si>
    <t>bij: Jos Nijenhuis</t>
  </si>
  <si>
    <t>1e</t>
  </si>
  <si>
    <t>2e</t>
  </si>
  <si>
    <t>of mijn werk-email</t>
  </si>
  <si>
    <t>Ranglijst Alle Landen</t>
  </si>
  <si>
    <t>*</t>
  </si>
  <si>
    <t>Op het sterretje de landen invullen.</t>
  </si>
  <si>
    <t>email naar Jos.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</si>
</sst>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m/yyyy"/>
    <numFmt numFmtId="165" formatCode="[$-413]d\ mmmm\ yy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20" fontId="0" fillId="0" borderId="11" xfId="0" applyNumberFormat="1" applyBorder="1"/>
    <xf numFmtId="0" fontId="0" fillId="0" borderId="12" xfId="0" applyBorder="1"/>
    <xf numFmtId="0" fontId="0" fillId="2" borderId="0" xfId="0" applyFill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/>
    <xf numFmtId="0" fontId="0" fillId="4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22" xfId="0" applyFont="1" applyBorder="1"/>
    <xf numFmtId="0" fontId="0" fillId="4" borderId="10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5" xfId="0" applyFont="1" applyBorder="1"/>
    <xf numFmtId="0" fontId="0" fillId="4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29" xfId="0" applyFont="1" applyBorder="1"/>
    <xf numFmtId="0" fontId="0" fillId="4" borderId="30" xfId="0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/>
    <xf numFmtId="0" fontId="0" fillId="4" borderId="33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164" fontId="1" fillId="0" borderId="18" xfId="0" applyNumberFormat="1" applyFont="1" applyBorder="1"/>
    <xf numFmtId="0" fontId="1" fillId="0" borderId="19" xfId="0" applyFont="1" applyBorder="1" applyAlignment="1">
      <alignment horizontal="right"/>
    </xf>
    <xf numFmtId="49" fontId="1" fillId="0" borderId="19" xfId="0" applyNumberFormat="1" applyFont="1" applyBorder="1" applyAlignment="1">
      <alignment horizontal="center"/>
    </xf>
    <xf numFmtId="0" fontId="1" fillId="0" borderId="21" xfId="0" applyFont="1" applyBorder="1"/>
    <xf numFmtId="49" fontId="0" fillId="3" borderId="23" xfId="0" applyNumberFormat="1" applyFill="1" applyBorder="1"/>
    <xf numFmtId="0" fontId="0" fillId="3" borderId="39" xfId="0" applyFill="1" applyBorder="1" applyAlignment="1">
      <alignment horizontal="center"/>
    </xf>
    <xf numFmtId="0" fontId="0" fillId="3" borderId="37" xfId="0" applyFill="1" applyBorder="1"/>
    <xf numFmtId="0" fontId="0" fillId="3" borderId="23" xfId="0" applyFill="1" applyBorder="1"/>
    <xf numFmtId="49" fontId="0" fillId="3" borderId="37" xfId="0" applyNumberFormat="1" applyFill="1" applyBorder="1"/>
    <xf numFmtId="0" fontId="2" fillId="0" borderId="2" xfId="0" applyFont="1" applyBorder="1"/>
    <xf numFmtId="0" fontId="6" fillId="0" borderId="40" xfId="0" applyFont="1" applyBorder="1" applyAlignment="1">
      <alignment horizontal="center"/>
    </xf>
    <xf numFmtId="0" fontId="2" fillId="0" borderId="40" xfId="0" applyFont="1" applyBorder="1"/>
    <xf numFmtId="0" fontId="0" fillId="0" borderId="40" xfId="0" applyBorder="1"/>
    <xf numFmtId="0" fontId="0" fillId="0" borderId="40" xfId="0" applyBorder="1" applyAlignment="1">
      <alignment horizontal="center"/>
    </xf>
    <xf numFmtId="0" fontId="0" fillId="0" borderId="3" xfId="0" applyBorder="1" applyAlignment="1">
      <alignment horizontal="center"/>
    </xf>
    <xf numFmtId="164" fontId="1" fillId="0" borderId="22" xfId="0" applyNumberFormat="1" applyFont="1" applyBorder="1"/>
    <xf numFmtId="0" fontId="1" fillId="0" borderId="10" xfId="0" applyFont="1" applyBorder="1" applyAlignment="1">
      <alignment horizontal="right"/>
    </xf>
    <xf numFmtId="49" fontId="1" fillId="0" borderId="10" xfId="0" applyNumberFormat="1" applyFont="1" applyBorder="1" applyAlignment="1">
      <alignment horizontal="center"/>
    </xf>
    <xf numFmtId="0" fontId="1" fillId="0" borderId="24" xfId="0" applyFont="1" applyBorder="1"/>
    <xf numFmtId="0" fontId="0" fillId="0" borderId="6" xfId="0" applyBorder="1" applyAlignment="1">
      <alignment horizontal="center"/>
    </xf>
    <xf numFmtId="0" fontId="0" fillId="0" borderId="0" xfId="0" quotePrefix="1"/>
    <xf numFmtId="0" fontId="6" fillId="0" borderId="0" xfId="0" applyFont="1" applyAlignment="1">
      <alignment horizontal="center"/>
    </xf>
    <xf numFmtId="164" fontId="1" fillId="0" borderId="25" xfId="0" applyNumberFormat="1" applyFont="1" applyBorder="1"/>
    <xf numFmtId="0" fontId="1" fillId="0" borderId="26" xfId="0" applyFont="1" applyBorder="1" applyAlignment="1">
      <alignment horizontal="right"/>
    </xf>
    <xf numFmtId="49" fontId="1" fillId="0" borderId="26" xfId="0" applyNumberFormat="1" applyFont="1" applyBorder="1" applyAlignment="1">
      <alignment horizontal="center"/>
    </xf>
    <xf numFmtId="0" fontId="1" fillId="0" borderId="28" xfId="0" applyFont="1" applyBorder="1"/>
    <xf numFmtId="0" fontId="1" fillId="0" borderId="5" xfId="0" applyFont="1" applyBorder="1"/>
    <xf numFmtId="164" fontId="1" fillId="0" borderId="0" xfId="0" applyNumberFormat="1" applyFont="1"/>
    <xf numFmtId="49" fontId="0" fillId="0" borderId="0" xfId="0" applyNumberFormat="1"/>
    <xf numFmtId="0" fontId="0" fillId="0" borderId="41" xfId="0" applyBorder="1"/>
    <xf numFmtId="0" fontId="0" fillId="0" borderId="41" xfId="0" applyBorder="1" applyAlignment="1">
      <alignment horizontal="center"/>
    </xf>
    <xf numFmtId="0" fontId="0" fillId="0" borderId="9" xfId="0" applyBorder="1" applyAlignment="1">
      <alignment horizontal="center"/>
    </xf>
    <xf numFmtId="164" fontId="1" fillId="0" borderId="2" xfId="0" applyNumberFormat="1" applyFont="1" applyBorder="1"/>
    <xf numFmtId="0" fontId="1" fillId="0" borderId="40" xfId="0" applyFont="1" applyBorder="1" applyAlignment="1">
      <alignment horizontal="center"/>
    </xf>
    <xf numFmtId="49" fontId="1" fillId="0" borderId="4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42" xfId="0" applyNumberFormat="1" applyFont="1" applyBorder="1"/>
    <xf numFmtId="0" fontId="1" fillId="0" borderId="43" xfId="0" applyFont="1" applyBorder="1" applyAlignment="1">
      <alignment horizontal="center"/>
    </xf>
    <xf numFmtId="49" fontId="1" fillId="0" borderId="43" xfId="0" applyNumberFormat="1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7" fillId="0" borderId="0" xfId="0" applyFont="1"/>
    <xf numFmtId="164" fontId="1" fillId="0" borderId="45" xfId="0" applyNumberFormat="1" applyFont="1" applyBorder="1"/>
    <xf numFmtId="0" fontId="1" fillId="0" borderId="46" xfId="0" applyFont="1" applyBorder="1" applyAlignment="1">
      <alignment horizontal="center"/>
    </xf>
    <xf numFmtId="49" fontId="1" fillId="0" borderId="46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164" fontId="1" fillId="0" borderId="34" xfId="0" applyNumberFormat="1" applyFont="1" applyBorder="1"/>
    <xf numFmtId="0" fontId="1" fillId="0" borderId="48" xfId="0" applyFont="1" applyBorder="1" applyAlignment="1">
      <alignment horizontal="center"/>
    </xf>
    <xf numFmtId="0" fontId="0" fillId="0" borderId="10" xfId="0" quotePrefix="1" applyBorder="1" applyAlignment="1">
      <alignment horizontal="center"/>
    </xf>
    <xf numFmtId="164" fontId="1" fillId="0" borderId="49" xfId="0" applyNumberFormat="1" applyFont="1" applyBorder="1"/>
    <xf numFmtId="0" fontId="1" fillId="0" borderId="50" xfId="0" applyFont="1" applyBorder="1" applyAlignment="1">
      <alignment horizontal="center"/>
    </xf>
    <xf numFmtId="49" fontId="1" fillId="0" borderId="50" xfId="0" applyNumberFormat="1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0" fillId="0" borderId="2" xfId="0" applyBorder="1"/>
    <xf numFmtId="164" fontId="1" fillId="0" borderId="23" xfId="0" applyNumberFormat="1" applyFont="1" applyBorder="1"/>
    <xf numFmtId="0" fontId="1" fillId="0" borderId="39" xfId="0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8" fillId="0" borderId="0" xfId="0" applyNumberFormat="1" applyFont="1"/>
    <xf numFmtId="0" fontId="1" fillId="0" borderId="8" xfId="0" applyFont="1" applyBorder="1"/>
    <xf numFmtId="49" fontId="0" fillId="6" borderId="23" xfId="0" applyNumberFormat="1" applyFill="1" applyBorder="1"/>
    <xf numFmtId="0" fontId="0" fillId="6" borderId="39" xfId="0" applyFill="1" applyBorder="1" applyAlignment="1">
      <alignment horizontal="center"/>
    </xf>
    <xf numFmtId="0" fontId="0" fillId="6" borderId="37" xfId="0" applyFill="1" applyBorder="1"/>
    <xf numFmtId="0" fontId="0" fillId="7" borderId="23" xfId="0" applyFill="1" applyBorder="1"/>
    <xf numFmtId="0" fontId="0" fillId="7" borderId="39" xfId="0" applyFill="1" applyBorder="1" applyAlignment="1">
      <alignment horizontal="center"/>
    </xf>
    <xf numFmtId="49" fontId="0" fillId="7" borderId="37" xfId="0" applyNumberFormat="1" applyFill="1" applyBorder="1"/>
    <xf numFmtId="49" fontId="0" fillId="7" borderId="23" xfId="0" applyNumberFormat="1" applyFill="1" applyBorder="1"/>
    <xf numFmtId="0" fontId="0" fillId="7" borderId="37" xfId="0" applyFill="1" applyBorder="1"/>
    <xf numFmtId="0" fontId="1" fillId="0" borderId="10" xfId="0" applyFont="1" applyFill="1" applyBorder="1" applyAlignment="1">
      <alignment horizontal="right"/>
    </xf>
    <xf numFmtId="49" fontId="1" fillId="0" borderId="10" xfId="0" applyNumberFormat="1" applyFont="1" applyFill="1" applyBorder="1" applyAlignment="1">
      <alignment horizontal="center"/>
    </xf>
    <xf numFmtId="0" fontId="1" fillId="0" borderId="24" xfId="0" applyFont="1" applyFill="1" applyBorder="1"/>
    <xf numFmtId="0" fontId="0" fillId="6" borderId="23" xfId="0" applyFill="1" applyBorder="1"/>
    <xf numFmtId="49" fontId="0" fillId="6" borderId="37" xfId="0" applyNumberFormat="1" applyFill="1" applyBorder="1"/>
    <xf numFmtId="49" fontId="0" fillId="5" borderId="23" xfId="0" applyNumberFormat="1" applyFill="1" applyBorder="1"/>
    <xf numFmtId="0" fontId="0" fillId="5" borderId="39" xfId="0" applyFill="1" applyBorder="1" applyAlignment="1">
      <alignment horizontal="center"/>
    </xf>
    <xf numFmtId="0" fontId="0" fillId="5" borderId="37" xfId="0" applyFill="1" applyBorder="1"/>
    <xf numFmtId="0" fontId="0" fillId="5" borderId="23" xfId="0" applyFill="1" applyBorder="1"/>
    <xf numFmtId="49" fontId="0" fillId="5" borderId="37" xfId="0" applyNumberFormat="1" applyFill="1" applyBorder="1"/>
    <xf numFmtId="0" fontId="10" fillId="8" borderId="0" xfId="0" applyFont="1" applyFill="1"/>
    <xf numFmtId="0" fontId="10" fillId="8" borderId="0" xfId="0" applyFont="1" applyFill="1" applyAlignment="1">
      <alignment horizontal="center"/>
    </xf>
    <xf numFmtId="0" fontId="0" fillId="9" borderId="23" xfId="0" applyFill="1" applyBorder="1"/>
    <xf numFmtId="0" fontId="0" fillId="9" borderId="39" xfId="0" applyFill="1" applyBorder="1" applyAlignment="1">
      <alignment horizontal="center"/>
    </xf>
    <xf numFmtId="49" fontId="0" fillId="9" borderId="37" xfId="0" applyNumberFormat="1" applyFill="1" applyBorder="1"/>
    <xf numFmtId="49" fontId="0" fillId="9" borderId="23" xfId="0" applyNumberFormat="1" applyFill="1" applyBorder="1"/>
    <xf numFmtId="0" fontId="0" fillId="9" borderId="37" xfId="0" applyFill="1" applyBorder="1"/>
    <xf numFmtId="49" fontId="0" fillId="10" borderId="23" xfId="0" applyNumberFormat="1" applyFill="1" applyBorder="1"/>
    <xf numFmtId="0" fontId="0" fillId="10" borderId="39" xfId="0" applyFill="1" applyBorder="1" applyAlignment="1">
      <alignment horizontal="center"/>
    </xf>
    <xf numFmtId="0" fontId="0" fillId="10" borderId="37" xfId="0" applyFill="1" applyBorder="1"/>
    <xf numFmtId="0" fontId="0" fillId="10" borderId="23" xfId="0" applyFill="1" applyBorder="1"/>
    <xf numFmtId="49" fontId="0" fillId="10" borderId="37" xfId="0" applyNumberFormat="1" applyFill="1" applyBorder="1"/>
    <xf numFmtId="0" fontId="0" fillId="11" borderId="23" xfId="0" applyFill="1" applyBorder="1"/>
    <xf numFmtId="0" fontId="0" fillId="11" borderId="39" xfId="0" applyFill="1" applyBorder="1" applyAlignment="1">
      <alignment horizontal="center"/>
    </xf>
    <xf numFmtId="49" fontId="0" fillId="11" borderId="37" xfId="0" applyNumberFormat="1" applyFill="1" applyBorder="1"/>
    <xf numFmtId="49" fontId="0" fillId="11" borderId="23" xfId="0" applyNumberFormat="1" applyFill="1" applyBorder="1"/>
    <xf numFmtId="0" fontId="0" fillId="11" borderId="37" xfId="0" applyFill="1" applyBorder="1"/>
    <xf numFmtId="49" fontId="0" fillId="12" borderId="23" xfId="0" applyNumberFormat="1" applyFill="1" applyBorder="1"/>
    <xf numFmtId="0" fontId="0" fillId="12" borderId="39" xfId="0" applyFill="1" applyBorder="1" applyAlignment="1">
      <alignment horizontal="center"/>
    </xf>
    <xf numFmtId="0" fontId="0" fillId="12" borderId="37" xfId="0" applyFill="1" applyBorder="1"/>
    <xf numFmtId="0" fontId="0" fillId="12" borderId="23" xfId="0" applyFill="1" applyBorder="1"/>
    <xf numFmtId="49" fontId="0" fillId="12" borderId="37" xfId="0" applyNumberFormat="1" applyFill="1" applyBorder="1"/>
    <xf numFmtId="0" fontId="0" fillId="13" borderId="23" xfId="0" applyFill="1" applyBorder="1"/>
    <xf numFmtId="0" fontId="0" fillId="13" borderId="39" xfId="0" applyFill="1" applyBorder="1" applyAlignment="1">
      <alignment horizontal="center"/>
    </xf>
    <xf numFmtId="49" fontId="0" fillId="13" borderId="37" xfId="0" applyNumberFormat="1" applyFill="1" applyBorder="1"/>
    <xf numFmtId="49" fontId="0" fillId="13" borderId="23" xfId="0" applyNumberFormat="1" applyFill="1" applyBorder="1"/>
    <xf numFmtId="0" fontId="0" fillId="13" borderId="37" xfId="0" applyFill="1" applyBorder="1"/>
    <xf numFmtId="0" fontId="9" fillId="5" borderId="5" xfId="1" applyFill="1" applyBorder="1" applyAlignment="1">
      <alignment horizontal="center"/>
    </xf>
    <xf numFmtId="0" fontId="9" fillId="5" borderId="0" xfId="1" applyFill="1" applyAlignment="1">
      <alignment horizontal="center"/>
    </xf>
    <xf numFmtId="0" fontId="9" fillId="5" borderId="6" xfId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/>
    <xf numFmtId="9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/>
    <xf numFmtId="0" fontId="9" fillId="0" borderId="0" xfId="1" applyAlignment="1">
      <alignment horizontal="center"/>
    </xf>
  </cellXfs>
  <cellStyles count="2">
    <cellStyle name="Hyperlink" xfId="1" builtinId="8"/>
    <cellStyle name="Standaard" xfId="0" builtinId="0"/>
  </cellStyles>
  <dxfs count="18"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99FF"/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k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slagen"/>
      <sheetName val="invul"/>
      <sheetName val="output"/>
      <sheetName val="print"/>
      <sheetName val="Vrouwen"/>
      <sheetName val="Beste 8ste final"/>
      <sheetName val="JosN"/>
      <sheetName val="Blad1"/>
      <sheetName val="WK2022"/>
    </sheetNames>
    <sheetDataSet>
      <sheetData sheetId="0">
        <row r="7">
          <cell r="A7">
            <v>44885</v>
          </cell>
        </row>
        <row r="8">
          <cell r="A8">
            <v>44886</v>
          </cell>
        </row>
        <row r="9">
          <cell r="A9">
            <v>44886</v>
          </cell>
        </row>
        <row r="10">
          <cell r="A10">
            <v>44886</v>
          </cell>
          <cell r="H10" t="str">
            <v>Voor de eerste 48 poulewedstrijden geldt:</v>
          </cell>
        </row>
        <row r="11">
          <cell r="A11">
            <v>44887</v>
          </cell>
          <cell r="H11" t="str">
            <v>Uitslag goed (winst-gelijk-verlies)</v>
          </cell>
          <cell r="N11" t="str">
            <v>2 punten</v>
          </cell>
        </row>
        <row r="12">
          <cell r="A12">
            <v>44887</v>
          </cell>
          <cell r="I12" t="str">
            <v>Voordoelpunten goed</v>
          </cell>
          <cell r="N12" t="str">
            <v>1 punt</v>
          </cell>
        </row>
        <row r="13">
          <cell r="A13">
            <v>44887</v>
          </cell>
          <cell r="I13" t="str">
            <v>Tegendoelpunten goed</v>
          </cell>
          <cell r="N13" t="str">
            <v>1 punt</v>
          </cell>
        </row>
        <row r="14">
          <cell r="A14">
            <v>44887</v>
          </cell>
          <cell r="H14" t="str">
            <v>Voor de 8ste finale geldt:</v>
          </cell>
        </row>
        <row r="15">
          <cell r="A15">
            <v>44888</v>
          </cell>
          <cell r="H15" t="str">
            <v>1e land goed</v>
          </cell>
          <cell r="N15" t="str">
            <v>3 punten</v>
          </cell>
        </row>
        <row r="16">
          <cell r="A16">
            <v>44888</v>
          </cell>
          <cell r="H16" t="str">
            <v>2e land goed</v>
          </cell>
          <cell r="N16" t="str">
            <v>3 punten</v>
          </cell>
        </row>
        <row r="17">
          <cell r="A17">
            <v>44888</v>
          </cell>
          <cell r="N17" t="str">
            <v>1 extra punt</v>
          </cell>
        </row>
        <row r="18">
          <cell r="A18">
            <v>44888</v>
          </cell>
          <cell r="H18" t="str">
            <v>Uitslag goed (winst-gelijk-verlies)</v>
          </cell>
          <cell r="N18" t="str">
            <v>2 punten</v>
          </cell>
        </row>
        <row r="19">
          <cell r="A19">
            <v>44889</v>
          </cell>
          <cell r="N19" t="str">
            <v>1 punt</v>
          </cell>
        </row>
        <row r="20">
          <cell r="A20">
            <v>44889</v>
          </cell>
          <cell r="N20" t="str">
            <v>1 punt</v>
          </cell>
        </row>
        <row r="21">
          <cell r="A21">
            <v>44889</v>
          </cell>
          <cell r="H21" t="str">
            <v>Voor de kwartfinale geldt:</v>
          </cell>
        </row>
        <row r="22">
          <cell r="A22">
            <v>44889</v>
          </cell>
          <cell r="H22" t="str">
            <v>1e land goed</v>
          </cell>
          <cell r="N22" t="str">
            <v>4 punten</v>
          </cell>
        </row>
        <row r="23">
          <cell r="A23">
            <v>44890</v>
          </cell>
          <cell r="H23" t="str">
            <v>2e land goed</v>
          </cell>
          <cell r="N23" t="str">
            <v>4 punten</v>
          </cell>
        </row>
        <row r="24">
          <cell r="A24">
            <v>44890</v>
          </cell>
          <cell r="N24" t="str">
            <v>2 extra punten</v>
          </cell>
        </row>
        <row r="25">
          <cell r="A25">
            <v>44890</v>
          </cell>
          <cell r="H25" t="str">
            <v>Uitslag goed (winst-gelijk-verlies)</v>
          </cell>
          <cell r="N25" t="str">
            <v>2 punten</v>
          </cell>
        </row>
        <row r="26">
          <cell r="A26">
            <v>44890</v>
          </cell>
          <cell r="N26" t="str">
            <v>1 punt</v>
          </cell>
        </row>
        <row r="27">
          <cell r="A27">
            <v>44891</v>
          </cell>
          <cell r="N27" t="str">
            <v>1 punt</v>
          </cell>
        </row>
        <row r="28">
          <cell r="A28">
            <v>44891</v>
          </cell>
          <cell r="H28" t="str">
            <v>Voor de halve finale geldt:</v>
          </cell>
        </row>
        <row r="29">
          <cell r="A29">
            <v>44891</v>
          </cell>
          <cell r="H29" t="str">
            <v>1e land goed</v>
          </cell>
          <cell r="N29" t="str">
            <v>6 punten</v>
          </cell>
        </row>
        <row r="30">
          <cell r="A30">
            <v>44891</v>
          </cell>
          <cell r="H30" t="str">
            <v>2e land goed</v>
          </cell>
          <cell r="N30" t="str">
            <v>6 punten</v>
          </cell>
        </row>
        <row r="31">
          <cell r="A31">
            <v>44892</v>
          </cell>
          <cell r="N31" t="str">
            <v>2 extra punten</v>
          </cell>
        </row>
        <row r="32">
          <cell r="A32">
            <v>44892</v>
          </cell>
          <cell r="H32" t="str">
            <v>Uitslag goed (winst-gelijk-verlies)</v>
          </cell>
          <cell r="N32" t="str">
            <v>2 punten</v>
          </cell>
        </row>
        <row r="33">
          <cell r="A33">
            <v>44892</v>
          </cell>
          <cell r="N33" t="str">
            <v>1 punt</v>
          </cell>
        </row>
        <row r="34">
          <cell r="A34">
            <v>44892</v>
          </cell>
          <cell r="N34" t="str">
            <v>1 punt</v>
          </cell>
        </row>
        <row r="35">
          <cell r="A35">
            <v>44893</v>
          </cell>
          <cell r="H35" t="str">
            <v>Voor de troostfinale geldt:</v>
          </cell>
        </row>
        <row r="36">
          <cell r="A36">
            <v>44893</v>
          </cell>
          <cell r="H36" t="str">
            <v>1e land goed</v>
          </cell>
          <cell r="N36" t="str">
            <v>8 punten</v>
          </cell>
        </row>
        <row r="37">
          <cell r="A37">
            <v>44893</v>
          </cell>
          <cell r="H37" t="str">
            <v>2e land goed</v>
          </cell>
          <cell r="N37" t="str">
            <v>8 punten</v>
          </cell>
        </row>
        <row r="38">
          <cell r="A38">
            <v>44893</v>
          </cell>
          <cell r="N38" t="str">
            <v>2 extra punten</v>
          </cell>
        </row>
        <row r="39">
          <cell r="A39">
            <v>44894</v>
          </cell>
          <cell r="H39" t="str">
            <v>Uitslag goed (winst-gelijk-verlies)</v>
          </cell>
          <cell r="N39" t="str">
            <v>2 punten</v>
          </cell>
        </row>
        <row r="40">
          <cell r="A40">
            <v>44894</v>
          </cell>
          <cell r="N40" t="str">
            <v>1 punt</v>
          </cell>
        </row>
        <row r="41">
          <cell r="A41">
            <v>44894</v>
          </cell>
          <cell r="N41" t="str">
            <v>1 punt</v>
          </cell>
        </row>
        <row r="42">
          <cell r="A42">
            <v>44894</v>
          </cell>
          <cell r="H42" t="str">
            <v>Voor de finale geldt:</v>
          </cell>
        </row>
        <row r="43">
          <cell r="A43">
            <v>44895</v>
          </cell>
          <cell r="H43" t="str">
            <v>1e land goed</v>
          </cell>
          <cell r="N43" t="str">
            <v>10 punten</v>
          </cell>
        </row>
        <row r="44">
          <cell r="A44">
            <v>44895</v>
          </cell>
          <cell r="H44" t="str">
            <v>2e land goed</v>
          </cell>
          <cell r="N44" t="str">
            <v>10 punten</v>
          </cell>
        </row>
        <row r="45">
          <cell r="A45">
            <v>44895</v>
          </cell>
          <cell r="N45" t="str">
            <v>5 extra punten</v>
          </cell>
        </row>
        <row r="46">
          <cell r="A46">
            <v>44895</v>
          </cell>
          <cell r="H46" t="str">
            <v>Uitslag goed (winst-gelijk-verlies)</v>
          </cell>
          <cell r="N46" t="str">
            <v>2 punten</v>
          </cell>
        </row>
        <row r="47">
          <cell r="A47">
            <v>44896</v>
          </cell>
          <cell r="N47" t="str">
            <v>1 punt</v>
          </cell>
        </row>
        <row r="48">
          <cell r="A48">
            <v>44896</v>
          </cell>
          <cell r="N48" t="str">
            <v>1 punt</v>
          </cell>
        </row>
        <row r="49">
          <cell r="A49">
            <v>44896</v>
          </cell>
        </row>
        <row r="50">
          <cell r="A50">
            <v>44896</v>
          </cell>
        </row>
        <row r="51">
          <cell r="A51">
            <v>44897</v>
          </cell>
        </row>
        <row r="52">
          <cell r="A52">
            <v>44897</v>
          </cell>
        </row>
        <row r="53">
          <cell r="A53">
            <v>44897</v>
          </cell>
        </row>
        <row r="54">
          <cell r="A54">
            <v>44897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josnijenhuis.nl?subject=WK2022%20uitslagen" TargetMode="External"/><Relationship Id="rId1" Type="http://schemas.openxmlformats.org/officeDocument/2006/relationships/hyperlink" Target="https://www.fifa.com/fifa-world-ranking/men?dateId=id13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9CF3-4B58-42C8-A25C-CC87FF72650A}">
  <sheetPr codeName="Sheet7">
    <pageSetUpPr fitToPage="1"/>
  </sheetPr>
  <dimension ref="A1:Y76"/>
  <sheetViews>
    <sheetView tabSelected="1" topLeftCell="A51" zoomScaleNormal="100" workbookViewId="0">
      <selection activeCell="AA40" sqref="AA40"/>
    </sheetView>
  </sheetViews>
  <sheetFormatPr defaultRowHeight="12.3" outlineLevelRow="1" x14ac:dyDescent="0.4"/>
  <cols>
    <col min="1" max="1" width="10.71875" customWidth="1"/>
    <col min="2" max="2" width="11.83203125" customWidth="1"/>
    <col min="3" max="3" width="2.83203125" customWidth="1"/>
    <col min="4" max="4" width="12.27734375" customWidth="1"/>
    <col min="5" max="6" width="3.83203125" customWidth="1"/>
    <col min="7" max="7" width="7.71875" customWidth="1"/>
    <col min="8" max="8" width="2.83203125" customWidth="1"/>
    <col min="9" max="9" width="10.5546875" customWidth="1"/>
    <col min="10" max="10" width="2.83203125" customWidth="1"/>
    <col min="11" max="11" width="11.5546875" customWidth="1"/>
    <col min="12" max="12" width="3.1640625" customWidth="1"/>
    <col min="13" max="13" width="10.71875" customWidth="1"/>
    <col min="14" max="14" width="2.83203125" customWidth="1"/>
    <col min="15" max="15" width="2.1640625" customWidth="1"/>
    <col min="16" max="16" width="5.44140625" customWidth="1"/>
    <col min="17" max="17" width="4.71875" customWidth="1"/>
    <col min="18" max="18" width="12" customWidth="1"/>
    <col min="19" max="19" width="7.5546875" customWidth="1"/>
    <col min="20" max="21" width="4.5546875" customWidth="1"/>
    <col min="22" max="22" width="4.44140625" customWidth="1"/>
    <col min="23" max="23" width="4.27734375" style="59" customWidth="1"/>
    <col min="24" max="24" width="3.44140625" style="59" customWidth="1"/>
    <col min="25" max="25" width="4.5546875" style="59" customWidth="1"/>
  </cols>
  <sheetData>
    <row r="1" spans="1:19" x14ac:dyDescent="0.4">
      <c r="B1" s="1" t="s">
        <v>0</v>
      </c>
      <c r="D1" s="1" t="s">
        <v>1</v>
      </c>
      <c r="F1" s="2"/>
      <c r="G1" s="3" t="s">
        <v>2</v>
      </c>
      <c r="I1" s="1" t="s">
        <v>3</v>
      </c>
      <c r="K1" s="1" t="s">
        <v>4</v>
      </c>
      <c r="M1" s="1" t="s">
        <v>5</v>
      </c>
      <c r="O1" s="169" t="s">
        <v>6</v>
      </c>
      <c r="P1" s="170"/>
      <c r="R1" s="1" t="s">
        <v>7</v>
      </c>
    </row>
    <row r="2" spans="1:19" x14ac:dyDescent="0.4">
      <c r="B2" s="4" t="s">
        <v>8</v>
      </c>
      <c r="D2" s="4" t="s">
        <v>9</v>
      </c>
      <c r="F2" s="5" t="s">
        <v>10</v>
      </c>
      <c r="G2" s="6"/>
      <c r="I2" s="4" t="s">
        <v>11</v>
      </c>
      <c r="K2" s="4" t="s">
        <v>12</v>
      </c>
      <c r="M2" s="4" t="s">
        <v>13</v>
      </c>
      <c r="O2" s="5" t="s">
        <v>14</v>
      </c>
      <c r="P2" s="6"/>
      <c r="R2" s="4" t="s">
        <v>15</v>
      </c>
    </row>
    <row r="3" spans="1:19" x14ac:dyDescent="0.4">
      <c r="B3" s="4" t="s">
        <v>16</v>
      </c>
      <c r="D3" s="4" t="s">
        <v>17</v>
      </c>
      <c r="F3" s="5" t="s">
        <v>18</v>
      </c>
      <c r="G3" s="6"/>
      <c r="I3" s="4" t="s">
        <v>19</v>
      </c>
      <c r="K3" s="4" t="s">
        <v>20</v>
      </c>
      <c r="M3" s="4" t="s">
        <v>21</v>
      </c>
      <c r="O3" s="5" t="s">
        <v>22</v>
      </c>
      <c r="P3" s="6"/>
      <c r="R3" s="4" t="s">
        <v>23</v>
      </c>
    </row>
    <row r="4" spans="1:19" x14ac:dyDescent="0.4">
      <c r="B4" s="4" t="s">
        <v>24</v>
      </c>
      <c r="D4" s="4" t="s">
        <v>25</v>
      </c>
      <c r="F4" s="5" t="s">
        <v>26</v>
      </c>
      <c r="G4" s="6"/>
      <c r="I4" s="4" t="s">
        <v>27</v>
      </c>
      <c r="K4" s="4" t="s">
        <v>28</v>
      </c>
      <c r="M4" s="4" t="s">
        <v>29</v>
      </c>
      <c r="O4" s="5" t="s">
        <v>30</v>
      </c>
      <c r="P4" s="6"/>
      <c r="R4" s="4" t="s">
        <v>31</v>
      </c>
    </row>
    <row r="5" spans="1:19" ht="12.6" thickBot="1" x14ac:dyDescent="0.45">
      <c r="B5" s="7" t="s">
        <v>32</v>
      </c>
      <c r="D5" s="7" t="s">
        <v>33</v>
      </c>
      <c r="F5" s="8" t="s">
        <v>34</v>
      </c>
      <c r="G5" s="9"/>
      <c r="I5" s="7" t="s">
        <v>35</v>
      </c>
      <c r="K5" s="7" t="s">
        <v>36</v>
      </c>
      <c r="M5" s="7" t="s">
        <v>37</v>
      </c>
      <c r="O5" s="8" t="s">
        <v>38</v>
      </c>
      <c r="P5" s="9"/>
      <c r="R5" s="7" t="s">
        <v>39</v>
      </c>
    </row>
    <row r="7" spans="1:19" outlineLevel="1" x14ac:dyDescent="0.4">
      <c r="A7" s="10">
        <f>[1]uitslagen!A7</f>
        <v>44885</v>
      </c>
      <c r="B7" s="11" t="s">
        <v>8</v>
      </c>
      <c r="C7" s="12" t="s">
        <v>40</v>
      </c>
      <c r="D7" t="s">
        <v>16</v>
      </c>
      <c r="E7" s="13">
        <v>-1</v>
      </c>
      <c r="F7" s="13">
        <v>-1</v>
      </c>
      <c r="L7" s="184" t="s">
        <v>103</v>
      </c>
      <c r="M7" s="184"/>
      <c r="N7" s="184"/>
      <c r="O7" s="184"/>
      <c r="P7" s="184"/>
      <c r="R7" t="s">
        <v>41</v>
      </c>
    </row>
    <row r="8" spans="1:19" ht="12.6" outlineLevel="1" thickBot="1" x14ac:dyDescent="0.45">
      <c r="A8" s="10">
        <f>[1]uitslagen!A8</f>
        <v>44886</v>
      </c>
      <c r="B8" s="11" t="s">
        <v>9</v>
      </c>
      <c r="C8" s="12" t="s">
        <v>40</v>
      </c>
      <c r="D8" t="s">
        <v>17</v>
      </c>
      <c r="E8" s="13">
        <v>-1</v>
      </c>
      <c r="F8" s="13">
        <v>-1</v>
      </c>
      <c r="I8" t="s">
        <v>42</v>
      </c>
    </row>
    <row r="9" spans="1:19" ht="12.6" outlineLevel="1" thickTop="1" x14ac:dyDescent="0.4">
      <c r="A9" s="10">
        <f>[1]uitslagen!A9</f>
        <v>44886</v>
      </c>
      <c r="B9" s="11" t="s">
        <v>24</v>
      </c>
      <c r="C9" s="12" t="s">
        <v>40</v>
      </c>
      <c r="D9" t="s">
        <v>32</v>
      </c>
      <c r="E9" s="13">
        <v>-1</v>
      </c>
      <c r="F9" s="13">
        <v>-1</v>
      </c>
      <c r="R9" s="14" t="s">
        <v>43</v>
      </c>
      <c r="S9" s="15" t="s">
        <v>44</v>
      </c>
    </row>
    <row r="10" spans="1:19" outlineLevel="1" x14ac:dyDescent="0.4">
      <c r="A10" s="10">
        <f>[1]uitslagen!A10</f>
        <v>44886</v>
      </c>
      <c r="B10" s="11" t="s">
        <v>25</v>
      </c>
      <c r="C10" s="12" t="s">
        <v>40</v>
      </c>
      <c r="D10" t="s">
        <v>33</v>
      </c>
      <c r="E10" s="13">
        <v>-1</v>
      </c>
      <c r="F10" s="13">
        <v>-1</v>
      </c>
      <c r="H10" s="16" t="str">
        <f>[1]uitslagen!H10</f>
        <v>Voor de eerste 48 poulewedstrijden geldt:</v>
      </c>
      <c r="I10" s="16"/>
      <c r="J10" s="16"/>
      <c r="K10" s="16"/>
      <c r="L10" s="16"/>
      <c r="M10" s="16"/>
      <c r="R10" s="17"/>
      <c r="S10" s="18"/>
    </row>
    <row r="11" spans="1:19" outlineLevel="1" x14ac:dyDescent="0.4">
      <c r="A11" s="10">
        <f>[1]uitslagen!A11</f>
        <v>44887</v>
      </c>
      <c r="B11" s="11" t="s">
        <v>10</v>
      </c>
      <c r="C11" s="12" t="s">
        <v>40</v>
      </c>
      <c r="D11" t="s">
        <v>18</v>
      </c>
      <c r="E11" s="13">
        <v>-1</v>
      </c>
      <c r="F11" s="13">
        <v>-1</v>
      </c>
      <c r="H11" t="str">
        <f>[1]uitslagen!H11</f>
        <v>Uitslag goed (winst-gelijk-verlies)</v>
      </c>
      <c r="N11" t="str">
        <f>[1]uitslagen!N11</f>
        <v>2 punten</v>
      </c>
      <c r="R11" s="17" t="s">
        <v>45</v>
      </c>
      <c r="S11" s="18" t="s">
        <v>46</v>
      </c>
    </row>
    <row r="12" spans="1:19" outlineLevel="1" x14ac:dyDescent="0.4">
      <c r="A12" s="10">
        <f>[1]uitslagen!A12</f>
        <v>44887</v>
      </c>
      <c r="B12" s="11" t="s">
        <v>27</v>
      </c>
      <c r="C12" s="12" t="s">
        <v>40</v>
      </c>
      <c r="D12" t="s">
        <v>35</v>
      </c>
      <c r="E12" s="13">
        <v>-1</v>
      </c>
      <c r="F12" s="13">
        <v>-1</v>
      </c>
      <c r="I12" t="str">
        <f>[1]uitslagen!I12</f>
        <v>Voordoelpunten goed</v>
      </c>
      <c r="N12" t="str">
        <f>[1]uitslagen!N12</f>
        <v>1 punt</v>
      </c>
      <c r="R12" s="17" t="s">
        <v>47</v>
      </c>
      <c r="S12" s="18" t="s">
        <v>48</v>
      </c>
    </row>
    <row r="13" spans="1:19" outlineLevel="1" x14ac:dyDescent="0.4">
      <c r="A13" s="10">
        <f>[1]uitslagen!A13</f>
        <v>44887</v>
      </c>
      <c r="B13" s="11" t="s">
        <v>26</v>
      </c>
      <c r="C13" s="12" t="s">
        <v>40</v>
      </c>
      <c r="D13" t="s">
        <v>34</v>
      </c>
      <c r="E13" s="13">
        <v>-1</v>
      </c>
      <c r="F13" s="13">
        <v>-1</v>
      </c>
      <c r="I13" t="str">
        <f>[1]uitslagen!I13</f>
        <v>Tegendoelpunten goed</v>
      </c>
      <c r="N13" t="str">
        <f>[1]uitslagen!N13</f>
        <v>1 punt</v>
      </c>
      <c r="R13" s="17" t="s">
        <v>49</v>
      </c>
      <c r="S13" s="18" t="s">
        <v>46</v>
      </c>
    </row>
    <row r="14" spans="1:19" outlineLevel="1" x14ac:dyDescent="0.4">
      <c r="A14" s="10">
        <f>[1]uitslagen!A14</f>
        <v>44887</v>
      </c>
      <c r="B14" s="11" t="s">
        <v>11</v>
      </c>
      <c r="C14" s="12" t="s">
        <v>40</v>
      </c>
      <c r="D14" t="s">
        <v>19</v>
      </c>
      <c r="E14" s="13">
        <v>-1</v>
      </c>
      <c r="F14" s="13">
        <v>-1</v>
      </c>
      <c r="H14" s="16" t="str">
        <f>[1]uitslagen!H14</f>
        <v>Voor de 8ste finale geldt:</v>
      </c>
      <c r="I14" s="16"/>
      <c r="J14" s="16"/>
      <c r="K14" s="16"/>
      <c r="L14" s="16"/>
      <c r="M14" s="16"/>
      <c r="R14" s="17" t="s">
        <v>50</v>
      </c>
      <c r="S14" s="18" t="s">
        <v>51</v>
      </c>
    </row>
    <row r="15" spans="1:19" ht="12.6" outlineLevel="1" thickBot="1" x14ac:dyDescent="0.45">
      <c r="A15" s="10">
        <f>[1]uitslagen!A15</f>
        <v>44888</v>
      </c>
      <c r="B15" s="11" t="s">
        <v>29</v>
      </c>
      <c r="C15" s="12" t="s">
        <v>40</v>
      </c>
      <c r="D15" t="s">
        <v>37</v>
      </c>
      <c r="E15" s="13">
        <v>-1</v>
      </c>
      <c r="F15" s="13">
        <v>-1</v>
      </c>
      <c r="H15" t="str">
        <f>[1]uitslagen!H15</f>
        <v>1e land goed</v>
      </c>
      <c r="N15" t="str">
        <f>[1]uitslagen!N15</f>
        <v>3 punten</v>
      </c>
      <c r="R15" s="19" t="s">
        <v>43</v>
      </c>
      <c r="S15" s="20" t="s">
        <v>52</v>
      </c>
    </row>
    <row r="16" spans="1:19" ht="12.6" outlineLevel="1" thickTop="1" x14ac:dyDescent="0.4">
      <c r="A16" s="10">
        <f>[1]uitslagen!A16</f>
        <v>44888</v>
      </c>
      <c r="B16" s="11" t="s">
        <v>28</v>
      </c>
      <c r="C16" s="12" t="s">
        <v>40</v>
      </c>
      <c r="D16" t="s">
        <v>36</v>
      </c>
      <c r="E16" s="13">
        <v>-1</v>
      </c>
      <c r="F16" s="13">
        <v>-1</v>
      </c>
      <c r="H16" t="str">
        <f>[1]uitslagen!H16</f>
        <v>2e land goed</v>
      </c>
      <c r="N16" t="str">
        <f>[1]uitslagen!N16</f>
        <v>3 punten</v>
      </c>
    </row>
    <row r="17" spans="1:25" ht="12.4" customHeight="1" outlineLevel="1" x14ac:dyDescent="0.4">
      <c r="A17" s="10">
        <f>[1]uitslagen!A17</f>
        <v>44888</v>
      </c>
      <c r="B17" s="11" t="s">
        <v>12</v>
      </c>
      <c r="C17" s="12" t="s">
        <v>40</v>
      </c>
      <c r="D17" t="s">
        <v>20</v>
      </c>
      <c r="E17" s="13">
        <v>-1</v>
      </c>
      <c r="F17" s="13">
        <v>-1</v>
      </c>
      <c r="I17" t="s">
        <v>53</v>
      </c>
      <c r="N17" t="str">
        <f>[1]uitslagen!N17</f>
        <v>1 extra punt</v>
      </c>
      <c r="R17" s="171" t="s">
        <v>54</v>
      </c>
      <c r="S17" s="172"/>
      <c r="T17" s="172"/>
      <c r="U17" s="172"/>
      <c r="V17" s="172"/>
      <c r="W17" s="172"/>
      <c r="X17" s="172"/>
      <c r="Y17" s="172"/>
    </row>
    <row r="18" spans="1:25" ht="12.4" customHeight="1" outlineLevel="1" x14ac:dyDescent="0.4">
      <c r="A18" s="10">
        <f>[1]uitslagen!A18</f>
        <v>44888</v>
      </c>
      <c r="B18" s="11" t="s">
        <v>13</v>
      </c>
      <c r="C18" s="12" t="s">
        <v>40</v>
      </c>
      <c r="D18" t="s">
        <v>21</v>
      </c>
      <c r="E18" s="13">
        <v>-1</v>
      </c>
      <c r="F18" s="13">
        <v>-1</v>
      </c>
      <c r="H18" t="str">
        <f>[1]uitslagen!H18</f>
        <v>Uitslag goed (winst-gelijk-verlies)</v>
      </c>
      <c r="N18" t="str">
        <f>[1]uitslagen!N18</f>
        <v>2 punten</v>
      </c>
      <c r="R18" s="171"/>
      <c r="S18" s="172"/>
      <c r="T18" s="172"/>
      <c r="U18" s="172"/>
      <c r="V18" s="172"/>
      <c r="W18" s="172"/>
      <c r="X18" s="172"/>
      <c r="Y18" s="172"/>
    </row>
    <row r="19" spans="1:25" ht="12.4" customHeight="1" outlineLevel="1" x14ac:dyDescent="0.4">
      <c r="A19" s="10">
        <f>[1]uitslagen!A19</f>
        <v>44889</v>
      </c>
      <c r="B19" s="11" t="s">
        <v>30</v>
      </c>
      <c r="C19" s="12" t="s">
        <v>40</v>
      </c>
      <c r="D19" t="s">
        <v>38</v>
      </c>
      <c r="E19" s="13">
        <v>-1</v>
      </c>
      <c r="F19" s="13">
        <v>-1</v>
      </c>
      <c r="I19" t="s">
        <v>55</v>
      </c>
      <c r="N19" t="str">
        <f>[1]uitslagen!N19</f>
        <v>1 punt</v>
      </c>
      <c r="R19" s="171"/>
      <c r="S19" s="172"/>
      <c r="T19" s="172"/>
      <c r="U19" s="172"/>
      <c r="V19" s="172"/>
      <c r="W19" s="172"/>
      <c r="X19" s="172"/>
      <c r="Y19" s="172"/>
    </row>
    <row r="20" spans="1:25" ht="12.6" outlineLevel="1" thickBot="1" x14ac:dyDescent="0.45">
      <c r="A20" s="10">
        <f>[1]uitslagen!A20</f>
        <v>44889</v>
      </c>
      <c r="B20" s="11" t="s">
        <v>31</v>
      </c>
      <c r="C20" s="12" t="s">
        <v>40</v>
      </c>
      <c r="D20" t="s">
        <v>39</v>
      </c>
      <c r="E20" s="13">
        <v>-1</v>
      </c>
      <c r="F20" s="13">
        <v>-1</v>
      </c>
      <c r="I20" t="s">
        <v>56</v>
      </c>
      <c r="N20" t="str">
        <f>[1]uitslagen!N20</f>
        <v>1 punt</v>
      </c>
      <c r="S20" s="21" t="s">
        <v>57</v>
      </c>
      <c r="W20" s="22" t="s">
        <v>58</v>
      </c>
      <c r="X20" s="22" t="s">
        <v>40</v>
      </c>
      <c r="Y20" s="23" t="s">
        <v>59</v>
      </c>
    </row>
    <row r="21" spans="1:25" outlineLevel="1" collapsed="1" x14ac:dyDescent="0.4">
      <c r="A21" s="10">
        <f>[1]uitslagen!A21</f>
        <v>44889</v>
      </c>
      <c r="B21" s="11" t="s">
        <v>15</v>
      </c>
      <c r="C21" s="12" t="s">
        <v>40</v>
      </c>
      <c r="D21" t="s">
        <v>23</v>
      </c>
      <c r="E21" s="13">
        <v>-1</v>
      </c>
      <c r="F21" s="13">
        <v>-1</v>
      </c>
      <c r="H21" s="16" t="str">
        <f>[1]uitslagen!H21</f>
        <v>Voor de kwartfinale geldt:</v>
      </c>
      <c r="I21" s="16"/>
      <c r="J21" s="16"/>
      <c r="K21" s="16"/>
      <c r="L21" s="16"/>
      <c r="M21" s="16"/>
      <c r="R21" s="24" t="str">
        <f>B2</f>
        <v>Qatar</v>
      </c>
      <c r="S21" s="25">
        <f>SUM(T21:V21)</f>
        <v>0</v>
      </c>
      <c r="T21" s="26">
        <f>IF(E7&lt;&gt;-1,3*(E7&gt;F7)+1*(E7=F7),0)</f>
        <v>0</v>
      </c>
      <c r="U21" s="26">
        <f>((3*(E24&gt;F24)+1*(E24=F24)))*(E24&lt;&gt;-1)</f>
        <v>0</v>
      </c>
      <c r="V21" s="27">
        <f>((3*(F40&gt;E40)+1*(F40=E40)))*(E40&lt;&gt;-1)</f>
        <v>0</v>
      </c>
      <c r="W21" s="28">
        <f>E7*(E7&lt;&gt;-1)+E24*(E24&lt;&gt;-1)+F40*(F40&lt;&gt;-1)</f>
        <v>0</v>
      </c>
      <c r="X21" s="29">
        <f>F7*(F7&lt;&gt;-1)+F24*(F24&lt;&gt;-1)+E40*(E40&lt;&gt;-1)</f>
        <v>0</v>
      </c>
      <c r="Y21" s="30">
        <f>W21-X21</f>
        <v>0</v>
      </c>
    </row>
    <row r="22" spans="1:25" outlineLevel="1" x14ac:dyDescent="0.4">
      <c r="A22" s="10">
        <f>[1]uitslagen!A22</f>
        <v>44889</v>
      </c>
      <c r="B22" s="11" t="s">
        <v>14</v>
      </c>
      <c r="C22" s="12" t="s">
        <v>40</v>
      </c>
      <c r="D22" t="s">
        <v>22</v>
      </c>
      <c r="E22" s="13">
        <v>-1</v>
      </c>
      <c r="F22" s="13">
        <v>-1</v>
      </c>
      <c r="H22" t="str">
        <f>[1]uitslagen!H22</f>
        <v>1e land goed</v>
      </c>
      <c r="N22" t="str">
        <f>[1]uitslagen!N22</f>
        <v>4 punten</v>
      </c>
      <c r="R22" s="31" t="str">
        <f>B3</f>
        <v>Ecuador</v>
      </c>
      <c r="S22" s="32">
        <f t="shared" ref="S22:S52" si="0">SUM(T22:V22)</f>
        <v>0</v>
      </c>
      <c r="T22" s="13">
        <f>IF(E7&lt;&gt;-1,3*(E7&lt;F7)+1*(E7=F7),0)</f>
        <v>0</v>
      </c>
      <c r="U22" s="13">
        <f>((3*(E25&lt;F25)+1*(E25=F25)))*(E25&lt;&gt;-1)</f>
        <v>0</v>
      </c>
      <c r="V22" s="33">
        <f>((3*(F39&lt;E39)+1*(F39=E39)))*(E39&lt;&gt;-1)</f>
        <v>0</v>
      </c>
      <c r="W22" s="34">
        <f>F7*(F7&lt;&gt;-1)+F25*(F25&lt;&gt;-1)+E39*(E39&lt;&gt;-1)</f>
        <v>0</v>
      </c>
      <c r="X22" s="35">
        <f>E7*(E7&lt;&gt;-1)+E25*(E25&lt;&gt;-1)+F39*(F39&lt;&gt;-1)</f>
        <v>0</v>
      </c>
      <c r="Y22" s="36">
        <f>W22-X22</f>
        <v>0</v>
      </c>
    </row>
    <row r="23" spans="1:25" outlineLevel="1" x14ac:dyDescent="0.4">
      <c r="A23" s="10">
        <f>[1]uitslagen!A23</f>
        <v>44890</v>
      </c>
      <c r="B23" s="11" t="s">
        <v>33</v>
      </c>
      <c r="C23" s="12" t="s">
        <v>40</v>
      </c>
      <c r="D23" t="s">
        <v>17</v>
      </c>
      <c r="E23" s="13">
        <v>-1</v>
      </c>
      <c r="F23" s="13">
        <v>-1</v>
      </c>
      <c r="H23" t="str">
        <f>[1]uitslagen!H23</f>
        <v>2e land goed</v>
      </c>
      <c r="N23" t="str">
        <f>[1]uitslagen!N23</f>
        <v>4 punten</v>
      </c>
      <c r="R23" s="31" t="str">
        <f>B4</f>
        <v>Senegal</v>
      </c>
      <c r="S23" s="32">
        <f t="shared" si="0"/>
        <v>0</v>
      </c>
      <c r="T23" s="13">
        <f>IF(E9&lt;&gt;-1,3*(E9&gt;F9)+1*(E9=F9),0)</f>
        <v>0</v>
      </c>
      <c r="U23" s="13">
        <f>((3*(F24&gt;E24)+1*(F24=E24)))*(E24&lt;&gt;-1)</f>
        <v>0</v>
      </c>
      <c r="V23" s="33">
        <f>((3*(F39&gt;E39)+1*(F39=E39)))*(E39&lt;&gt;-1)</f>
        <v>0</v>
      </c>
      <c r="W23" s="34">
        <f>E9*(E9&lt;&gt;-1)+F24*(F24&lt;&gt;-1)+F39*(F39&lt;&gt;-1)</f>
        <v>0</v>
      </c>
      <c r="X23" s="35">
        <f>F9*(F9&lt;&gt;-1)+E24*(E24&lt;&gt;-1)+E39*(E39&lt;&gt;-1)</f>
        <v>0</v>
      </c>
      <c r="Y23" s="36">
        <f t="shared" ref="Y23:Y24" si="1">W23-X23</f>
        <v>0</v>
      </c>
    </row>
    <row r="24" spans="1:25" ht="12.6" outlineLevel="1" thickBot="1" x14ac:dyDescent="0.45">
      <c r="A24" s="10">
        <f>[1]uitslagen!A24</f>
        <v>44890</v>
      </c>
      <c r="B24" s="11" t="s">
        <v>8</v>
      </c>
      <c r="C24" s="12" t="s">
        <v>40</v>
      </c>
      <c r="D24" t="s">
        <v>24</v>
      </c>
      <c r="E24" s="13">
        <v>-1</v>
      </c>
      <c r="F24" s="13">
        <v>-1</v>
      </c>
      <c r="I24" t="s">
        <v>53</v>
      </c>
      <c r="N24" t="str">
        <f>[1]uitslagen!N24</f>
        <v>2 extra punten</v>
      </c>
      <c r="R24" s="37" t="str">
        <f>B5</f>
        <v>Nederland</v>
      </c>
      <c r="S24" s="38">
        <f t="shared" si="0"/>
        <v>0</v>
      </c>
      <c r="T24" s="39">
        <f>IF(F9&lt;&gt;-1,3*(F9&gt;E9)+1*(E9=F9),0)</f>
        <v>0</v>
      </c>
      <c r="U24" s="39">
        <f>((3*(E25&gt;F25)+1*(E25=F25)))*(E25&lt;&gt;-1)</f>
        <v>0</v>
      </c>
      <c r="V24" s="40">
        <f>((3*(E40&gt;F40)+1*(E40=F40)))*(E40&lt;&gt;-1)</f>
        <v>0</v>
      </c>
      <c r="W24" s="41">
        <f>F9*(F9&lt;&gt;-1)+E25*(E25&lt;&gt;-1)+E40*(E40&lt;&gt;-1)</f>
        <v>0</v>
      </c>
      <c r="X24" s="42">
        <f>E9*(E9&lt;&gt;-1)+F25*(F25&lt;&gt;-1)+F40*(F40&lt;&gt;-1)</f>
        <v>0</v>
      </c>
      <c r="Y24" s="43">
        <f t="shared" si="1"/>
        <v>0</v>
      </c>
    </row>
    <row r="25" spans="1:25" outlineLevel="1" x14ac:dyDescent="0.4">
      <c r="A25" s="10">
        <f>[1]uitslagen!A25</f>
        <v>44890</v>
      </c>
      <c r="B25" s="11" t="s">
        <v>32</v>
      </c>
      <c r="C25" s="12" t="s">
        <v>40</v>
      </c>
      <c r="D25" t="s">
        <v>16</v>
      </c>
      <c r="E25" s="13">
        <v>-1</v>
      </c>
      <c r="F25" s="13">
        <v>-1</v>
      </c>
      <c r="H25" t="str">
        <f>[1]uitslagen!H25</f>
        <v>Uitslag goed (winst-gelijk-verlies)</v>
      </c>
      <c r="N25" t="str">
        <f>[1]uitslagen!N25</f>
        <v>2 punten</v>
      </c>
      <c r="R25" s="44" t="str">
        <f>D2</f>
        <v>Engeland</v>
      </c>
      <c r="S25" s="45">
        <f t="shared" si="0"/>
        <v>0</v>
      </c>
      <c r="T25" s="26">
        <f>IF(E8&lt;&gt;-1,3*(E8&gt;F8)+1*(E8=F8),0)</f>
        <v>0</v>
      </c>
      <c r="U25" s="26">
        <f>((3*(E26&gt;F26)+1*(E26=F26)))*(E26&lt;&gt;-1)</f>
        <v>0</v>
      </c>
      <c r="V25" s="27">
        <f>((3*(E41&lt;F41)+1*(E41=F41)))*(E41&lt;&gt;-1)</f>
        <v>0</v>
      </c>
      <c r="W25" s="28">
        <f>E8*(E8&lt;&gt;-1)+E26*(E26&lt;&gt;-1)+F41*(F41&lt;&gt;-1)</f>
        <v>0</v>
      </c>
      <c r="X25" s="29">
        <f>F8*(F8&lt;&gt;-1)+F26*(F26&lt;&gt;-1)+E41*(E41&lt;&gt;-1)</f>
        <v>0</v>
      </c>
      <c r="Y25" s="46">
        <f>W25-X25</f>
        <v>0</v>
      </c>
    </row>
    <row r="26" spans="1:25" outlineLevel="1" x14ac:dyDescent="0.4">
      <c r="A26" s="10">
        <f>[1]uitslagen!A26</f>
        <v>44890</v>
      </c>
      <c r="B26" s="11" t="s">
        <v>9</v>
      </c>
      <c r="C26" s="12" t="s">
        <v>40</v>
      </c>
      <c r="D26" t="s">
        <v>25</v>
      </c>
      <c r="E26" s="13">
        <v>-1</v>
      </c>
      <c r="F26" s="13">
        <v>-1</v>
      </c>
      <c r="I26" t="s">
        <v>55</v>
      </c>
      <c r="N26" t="str">
        <f>[1]uitslagen!N26</f>
        <v>1 punt</v>
      </c>
      <c r="R26" s="31" t="str">
        <f>D3</f>
        <v>Iran</v>
      </c>
      <c r="S26" s="32">
        <f t="shared" si="0"/>
        <v>0</v>
      </c>
      <c r="T26" s="13">
        <f>IF(F8&lt;&gt;-1,3*(E8&lt;F8)+1*(F8=E8),0)</f>
        <v>0</v>
      </c>
      <c r="U26" s="13">
        <f>((3*(E23&lt;F23)+1*(E23=F23)))*(E23&lt;&gt;-1)</f>
        <v>0</v>
      </c>
      <c r="V26" s="33">
        <f>((3*(F42&lt;E42)+1*(F42=E42)))*(E42&lt;&gt;-1)</f>
        <v>0</v>
      </c>
      <c r="W26" s="34">
        <f>F8*(F8&lt;&gt;-1)+F23*(F23&lt;&gt;-1)+E42*(E42&lt;&gt;-1)</f>
        <v>0</v>
      </c>
      <c r="X26" s="35">
        <f>E8*(E8&lt;&gt;-1)+E23*(E23&lt;&gt;-1)+F42*(F42&lt;&gt;-1)</f>
        <v>0</v>
      </c>
      <c r="Y26" s="36">
        <f>W26-X26</f>
        <v>0</v>
      </c>
    </row>
    <row r="27" spans="1:25" outlineLevel="1" x14ac:dyDescent="0.4">
      <c r="A27" s="10">
        <f>[1]uitslagen!A27</f>
        <v>44891</v>
      </c>
      <c r="B27" s="11" t="s">
        <v>35</v>
      </c>
      <c r="C27" s="12" t="s">
        <v>40</v>
      </c>
      <c r="D27" t="s">
        <v>19</v>
      </c>
      <c r="E27" s="13">
        <v>-1</v>
      </c>
      <c r="F27" s="13">
        <v>-1</v>
      </c>
      <c r="I27" t="s">
        <v>56</v>
      </c>
      <c r="N27" t="str">
        <f>[1]uitslagen!N27</f>
        <v>1 punt</v>
      </c>
      <c r="R27" s="31" t="str">
        <f>D4</f>
        <v>Ver. Staten</v>
      </c>
      <c r="S27" s="32">
        <f t="shared" si="0"/>
        <v>0</v>
      </c>
      <c r="T27" s="13">
        <f>IF(F10&lt;&gt;-1,3*(E10&gt;F10)+1*(F10=E10),0)</f>
        <v>0</v>
      </c>
      <c r="U27" s="13">
        <f>((3*(E26&lt;F26)+1*(E26=F26)))*(E26&lt;&gt;-1)</f>
        <v>0</v>
      </c>
      <c r="V27" s="33">
        <f>((3*(F42&gt;E42)+1*(F42=E42)))*(E42&lt;&gt;-1)</f>
        <v>0</v>
      </c>
      <c r="W27" s="34">
        <f>E10*(E10&lt;&gt;-1)+F26*(F26&lt;&gt;-1)+F42*(F42&lt;&gt;-1)</f>
        <v>0</v>
      </c>
      <c r="X27" s="35">
        <f>F10*(F10&lt;&gt;-1)+E26*(E26&lt;&gt;-1)+E42*(E42&lt;&gt;-1)</f>
        <v>0</v>
      </c>
      <c r="Y27" s="36">
        <f t="shared" ref="Y27:Y28" si="2">W27-X27</f>
        <v>0</v>
      </c>
    </row>
    <row r="28" spans="1:25" ht="12.6" outlineLevel="1" thickBot="1" x14ac:dyDescent="0.45">
      <c r="A28" s="10">
        <f>[1]uitslagen!A28</f>
        <v>44891</v>
      </c>
      <c r="B28" s="11" t="s">
        <v>34</v>
      </c>
      <c r="C28" s="12" t="s">
        <v>40</v>
      </c>
      <c r="D28" t="s">
        <v>18</v>
      </c>
      <c r="E28" s="13">
        <v>-1</v>
      </c>
      <c r="F28" s="13">
        <v>-1</v>
      </c>
      <c r="H28" s="16" t="str">
        <f>[1]uitslagen!H28</f>
        <v>Voor de halve finale geldt:</v>
      </c>
      <c r="I28" s="16"/>
      <c r="J28" s="16"/>
      <c r="K28" s="16"/>
      <c r="L28" s="16"/>
      <c r="M28" s="16"/>
      <c r="R28" s="47" t="str">
        <f>D5</f>
        <v>Wales</v>
      </c>
      <c r="S28" s="48">
        <f t="shared" si="0"/>
        <v>0</v>
      </c>
      <c r="T28" s="49">
        <f>IF(F10&lt;&gt;-1,3*(E10&lt;F10)+1*(F10=E10),0)</f>
        <v>0</v>
      </c>
      <c r="U28" s="49">
        <f>((3*(F23&lt;E23)+1*(F23=E23)))*(F23&lt;&gt;-1)</f>
        <v>0</v>
      </c>
      <c r="V28" s="50">
        <f>((3*(F41&lt;E41)+1*(F41=E41)))*(E41&lt;&gt;-1)</f>
        <v>0</v>
      </c>
      <c r="W28" s="41">
        <f>F10*(F10&lt;&gt;-1)+E23*(E23&lt;&gt;-1)+E41*(E41&lt;&gt;-1)</f>
        <v>0</v>
      </c>
      <c r="X28" s="42">
        <f>E10*(E10&lt;&gt;-1)+F23*(F23&lt;&gt;-1)+F41*(F41&lt;&gt;-1)</f>
        <v>0</v>
      </c>
      <c r="Y28" s="43">
        <f t="shared" si="2"/>
        <v>0</v>
      </c>
    </row>
    <row r="29" spans="1:25" outlineLevel="1" x14ac:dyDescent="0.4">
      <c r="A29" s="10">
        <f>[1]uitslagen!A29</f>
        <v>44891</v>
      </c>
      <c r="B29" s="11" t="s">
        <v>11</v>
      </c>
      <c r="C29" s="12" t="s">
        <v>40</v>
      </c>
      <c r="D29" t="s">
        <v>27</v>
      </c>
      <c r="E29" s="13">
        <v>-1</v>
      </c>
      <c r="F29" s="13">
        <v>-1</v>
      </c>
      <c r="H29" t="str">
        <f>[1]uitslagen!H29</f>
        <v>1e land goed</v>
      </c>
      <c r="N29" t="str">
        <f>[1]uitslagen!N29</f>
        <v>6 punten</v>
      </c>
      <c r="R29" s="24" t="str">
        <f>F2</f>
        <v>Argentinië</v>
      </c>
      <c r="S29" s="25">
        <f t="shared" si="0"/>
        <v>0</v>
      </c>
      <c r="T29" s="26">
        <f>IF(E11&lt;&gt;-1,3*(E11&gt;F11)+1*(E11=F11),0)</f>
        <v>0</v>
      </c>
      <c r="U29" s="26">
        <f>((3*(E30&gt;F30)+1*(E30=F30)))*(E30&lt;&gt;-1)</f>
        <v>0</v>
      </c>
      <c r="V29" s="51">
        <f>((3*(E43&lt;F43)+1*(E43=F43)))*(E43&lt;&gt;-1)</f>
        <v>0</v>
      </c>
      <c r="W29" s="28">
        <f>E11*(E11&lt;&gt;-1)+E30*(E30&lt;&gt;-1)+F43*(F43&lt;&gt;-1)</f>
        <v>0</v>
      </c>
      <c r="X29" s="29">
        <f>F11*(F11&lt;&gt;-1)+F30*(F30&lt;&gt;-1)+E43*(E43&lt;&gt;-1)</f>
        <v>0</v>
      </c>
      <c r="Y29" s="30">
        <f>W29-X29</f>
        <v>0</v>
      </c>
    </row>
    <row r="30" spans="1:25" outlineLevel="1" x14ac:dyDescent="0.4">
      <c r="A30" s="10">
        <f>[1]uitslagen!A30</f>
        <v>44891</v>
      </c>
      <c r="B30" s="11" t="s">
        <v>10</v>
      </c>
      <c r="C30" s="12" t="s">
        <v>40</v>
      </c>
      <c r="D30" t="s">
        <v>26</v>
      </c>
      <c r="E30" s="13">
        <v>-1</v>
      </c>
      <c r="F30" s="13">
        <v>-1</v>
      </c>
      <c r="H30" t="str">
        <f>[1]uitslagen!H30</f>
        <v>2e land goed</v>
      </c>
      <c r="N30" t="str">
        <f>[1]uitslagen!N30</f>
        <v>6 punten</v>
      </c>
      <c r="R30" s="31" t="str">
        <f>F3</f>
        <v>Saoedi-Arabië</v>
      </c>
      <c r="S30" s="32">
        <f t="shared" si="0"/>
        <v>0</v>
      </c>
      <c r="T30" s="13">
        <f>IF(F11&lt;&gt;-1,3*(F11&gt;E11)+1*(F11=E11),0)</f>
        <v>0</v>
      </c>
      <c r="U30" s="13">
        <f>((3*(F28&gt;E28)+1*(F28=E28)))*(F28&lt;&gt;-1)</f>
        <v>0</v>
      </c>
      <c r="V30" s="52">
        <f>((3*(E44&gt;F44)+1*(E44=F44)))*(E44&lt;&gt;-1)</f>
        <v>0</v>
      </c>
      <c r="W30" s="34">
        <f>F11*(F11&lt;&gt;-1)+F28*(F28&lt;&gt;-1)+E44*(E44&lt;&gt;-1)</f>
        <v>0</v>
      </c>
      <c r="X30" s="35">
        <f>E11*(E11&lt;&gt;-1)+E28*(E28&lt;&gt;-1)+F44*(F44&lt;&gt;-1)</f>
        <v>0</v>
      </c>
      <c r="Y30" s="36">
        <f>W30-X30</f>
        <v>0</v>
      </c>
    </row>
    <row r="31" spans="1:25" outlineLevel="1" x14ac:dyDescent="0.4">
      <c r="A31" s="10">
        <f>[1]uitslagen!A31</f>
        <v>44892</v>
      </c>
      <c r="B31" s="11" t="s">
        <v>36</v>
      </c>
      <c r="C31" s="12" t="s">
        <v>40</v>
      </c>
      <c r="D31" t="s">
        <v>20</v>
      </c>
      <c r="E31" s="13">
        <v>-1</v>
      </c>
      <c r="F31" s="13">
        <v>-1</v>
      </c>
      <c r="I31" t="s">
        <v>53</v>
      </c>
      <c r="N31" t="str">
        <f>[1]uitslagen!N31</f>
        <v>2 extra punten</v>
      </c>
      <c r="R31" s="31" t="str">
        <f>F4</f>
        <v>Mexico</v>
      </c>
      <c r="S31" s="32">
        <f t="shared" si="0"/>
        <v>0</v>
      </c>
      <c r="T31" s="13">
        <f>IF(E13&lt;&gt;-1,3*(E13&gt;F13)+1*(E13=F13),0)</f>
        <v>0</v>
      </c>
      <c r="U31" s="13">
        <f>((3*(F30&gt;E30)+1*(F30=E30)))*(F30&lt;&gt;-1)</f>
        <v>0</v>
      </c>
      <c r="V31" s="52">
        <f>((3*(F44&gt;E44)+1*(F44=E44)))*(F44&lt;&gt;-1)</f>
        <v>0</v>
      </c>
      <c r="W31" s="34">
        <f>E13*(E13&lt;&gt;-1)+F30*(F30&lt;&gt;-1)+F44*(F44&lt;&gt;-1)</f>
        <v>0</v>
      </c>
      <c r="X31" s="35">
        <f>F13*(F13&lt;&gt;-1)+E30*(E30&lt;&gt;-1)+E44*(E44&lt;&gt;-1)</f>
        <v>0</v>
      </c>
      <c r="Y31" s="36">
        <f t="shared" ref="Y31:Y32" si="3">W31-X31</f>
        <v>0</v>
      </c>
    </row>
    <row r="32" spans="1:25" ht="12.6" outlineLevel="1" thickBot="1" x14ac:dyDescent="0.45">
      <c r="A32" s="10">
        <f>[1]uitslagen!A32</f>
        <v>44892</v>
      </c>
      <c r="B32" s="11" t="s">
        <v>13</v>
      </c>
      <c r="C32" s="12" t="s">
        <v>40</v>
      </c>
      <c r="D32" t="s">
        <v>29</v>
      </c>
      <c r="E32" s="13">
        <v>-1</v>
      </c>
      <c r="F32" s="13">
        <v>-1</v>
      </c>
      <c r="H32" t="str">
        <f>[1]uitslagen!H32</f>
        <v>Uitslag goed (winst-gelijk-verlies)</v>
      </c>
      <c r="N32" t="str">
        <f>[1]uitslagen!N32</f>
        <v>2 punten</v>
      </c>
      <c r="R32" s="37" t="str">
        <f>F5</f>
        <v>Polen</v>
      </c>
      <c r="S32" s="48">
        <f t="shared" si="0"/>
        <v>0</v>
      </c>
      <c r="T32" s="49">
        <f>IF(F13&lt;&gt;-1,3*(F13&gt;E13)+1*(F13=E13),0)</f>
        <v>0</v>
      </c>
      <c r="U32" s="49">
        <f>((3*(E28&gt;F28)+1*(E28=F28)))*(E28&lt;&gt;-1)</f>
        <v>0</v>
      </c>
      <c r="V32" s="53">
        <f>((3*(F43&lt;E43)+1*(F43=E43)))*(F43&lt;&gt;-1)</f>
        <v>0</v>
      </c>
      <c r="W32" s="41">
        <f>F13*(F13&lt;&gt;-1)+E28*(E28&lt;&gt;-1)+E43*(E43&lt;&gt;-1)</f>
        <v>0</v>
      </c>
      <c r="X32" s="42">
        <f>E13*(E13&lt;&gt;-1)+F28*(F28&lt;&gt;-1)+F43*(F43&lt;&gt;-1)</f>
        <v>0</v>
      </c>
      <c r="Y32" s="43">
        <f t="shared" si="3"/>
        <v>0</v>
      </c>
    </row>
    <row r="33" spans="1:25" outlineLevel="1" x14ac:dyDescent="0.4">
      <c r="A33" s="10">
        <f>[1]uitslagen!A33</f>
        <v>44892</v>
      </c>
      <c r="B33" s="11" t="s">
        <v>37</v>
      </c>
      <c r="C33" s="12" t="s">
        <v>40</v>
      </c>
      <c r="D33" t="s">
        <v>21</v>
      </c>
      <c r="E33" s="13">
        <v>-1</v>
      </c>
      <c r="F33" s="13">
        <v>-1</v>
      </c>
      <c r="I33" t="s">
        <v>55</v>
      </c>
      <c r="N33" t="str">
        <f>[1]uitslagen!N33</f>
        <v>1 punt</v>
      </c>
      <c r="R33" s="24" t="str">
        <f>I2</f>
        <v>Frankrijk</v>
      </c>
      <c r="S33" s="54">
        <f t="shared" si="0"/>
        <v>0</v>
      </c>
      <c r="T33" s="26">
        <f>IF(E14&lt;&gt;-1,3*(E14&gt;F14)+1*(E14=F14),0)</f>
        <v>0</v>
      </c>
      <c r="U33" s="26">
        <f>((3*(E29&gt;F29)+1*(E29=F29)))*(E29&lt;&gt;-1)</f>
        <v>0</v>
      </c>
      <c r="V33" s="51">
        <f>((3*(E46&lt;F46)+1*(E46=F46)))*(E46&lt;&gt;-1)</f>
        <v>0</v>
      </c>
      <c r="W33" s="28">
        <f>E14*(E14&lt;&gt;-1)+E29*(E29&lt;&gt;-1)+F46*(F46&lt;&gt;-1)</f>
        <v>0</v>
      </c>
      <c r="X33" s="29">
        <f>F14*(F14&lt;&gt;-1)+F29*(F29&lt;&gt;-1)+E46*(E46&lt;&gt;-1)</f>
        <v>0</v>
      </c>
      <c r="Y33" s="30">
        <f>W33-X33</f>
        <v>0</v>
      </c>
    </row>
    <row r="34" spans="1:25" outlineLevel="1" x14ac:dyDescent="0.4">
      <c r="A34" s="10">
        <f>[1]uitslagen!A34</f>
        <v>44892</v>
      </c>
      <c r="B34" s="11" t="s">
        <v>12</v>
      </c>
      <c r="C34" s="12" t="s">
        <v>40</v>
      </c>
      <c r="D34" t="s">
        <v>28</v>
      </c>
      <c r="E34" s="13">
        <v>-1</v>
      </c>
      <c r="F34" s="13">
        <v>-1</v>
      </c>
      <c r="I34" t="s">
        <v>56</v>
      </c>
      <c r="N34" t="str">
        <f>[1]uitslagen!N34</f>
        <v>1 punt</v>
      </c>
      <c r="R34" s="31" t="str">
        <f>I3</f>
        <v>Australië</v>
      </c>
      <c r="S34" s="55">
        <f t="shared" si="0"/>
        <v>0</v>
      </c>
      <c r="T34" s="13">
        <f>IF(E14&lt;&gt;-1,3*(E14&lt;F14)+1*(E14=F14),0)</f>
        <v>0</v>
      </c>
      <c r="U34" s="13">
        <f>((3*(F27&gt;E27)+1*(F27=E27)))*(F27&lt;&gt;-1)</f>
        <v>0</v>
      </c>
      <c r="V34" s="52">
        <f>((3*(E45&gt;F45)+1*(E45=F45)))*(E45&lt;&gt;-1)</f>
        <v>0</v>
      </c>
      <c r="W34" s="34">
        <f>F14*(F14&lt;&gt;-1)+F27*(F27&lt;&gt;-1)+E45*(E45&lt;&gt;-1)</f>
        <v>0</v>
      </c>
      <c r="X34" s="35">
        <f>E14*(E14&lt;&gt;-1)+E27*(E27&lt;&gt;-1)+F45*(F45&lt;&gt;-1)</f>
        <v>0</v>
      </c>
      <c r="Y34" s="36">
        <f>W34-X34</f>
        <v>0</v>
      </c>
    </row>
    <row r="35" spans="1:25" outlineLevel="1" x14ac:dyDescent="0.4">
      <c r="A35" s="10">
        <f>[1]uitslagen!A35</f>
        <v>44893</v>
      </c>
      <c r="B35" s="11" t="s">
        <v>38</v>
      </c>
      <c r="C35" s="12" t="s">
        <v>40</v>
      </c>
      <c r="D35" t="s">
        <v>22</v>
      </c>
      <c r="E35" s="13">
        <v>-1</v>
      </c>
      <c r="F35" s="13">
        <v>-1</v>
      </c>
      <c r="H35" s="16" t="str">
        <f>[1]uitslagen!H35</f>
        <v>Voor de troostfinale geldt:</v>
      </c>
      <c r="I35" s="16"/>
      <c r="J35" s="16"/>
      <c r="K35" s="16"/>
      <c r="L35" s="16"/>
      <c r="M35" s="16"/>
      <c r="R35" s="31" t="str">
        <f>I4</f>
        <v>Denemarken</v>
      </c>
      <c r="S35" s="55">
        <f t="shared" si="0"/>
        <v>0</v>
      </c>
      <c r="T35" s="13">
        <f>IF(E12&lt;&gt;-1,3*(E12&gt;F12)+1*(E12=F12),0)</f>
        <v>0</v>
      </c>
      <c r="U35" s="13">
        <f>((3*(F29&gt;E29)+1*(F29=E29)))*(F29&lt;&gt;-1)</f>
        <v>0</v>
      </c>
      <c r="V35" s="52">
        <f>((3*(E45&lt;F45)+1*(E45=F45)))*(E45&lt;&gt;-1)</f>
        <v>0</v>
      </c>
      <c r="W35" s="34">
        <f>E12*(E12&lt;&gt;-1)+F29*(F29&lt;&gt;-1)+F45*(F45&lt;&gt;-1)</f>
        <v>0</v>
      </c>
      <c r="X35" s="35">
        <f>F12*(F12&lt;&gt;-1)+E29*(E29&lt;&gt;-1)+E45*(E45&lt;&gt;-1)</f>
        <v>0</v>
      </c>
      <c r="Y35" s="36">
        <f t="shared" ref="Y35:Y36" si="4">W35-X35</f>
        <v>0</v>
      </c>
    </row>
    <row r="36" spans="1:25" ht="12.6" outlineLevel="1" thickBot="1" x14ac:dyDescent="0.45">
      <c r="A36" s="10">
        <f>[1]uitslagen!A36</f>
        <v>44893</v>
      </c>
      <c r="B36" s="11" t="s">
        <v>39</v>
      </c>
      <c r="C36" s="12" t="s">
        <v>40</v>
      </c>
      <c r="D36" t="s">
        <v>23</v>
      </c>
      <c r="E36" s="13">
        <v>-1</v>
      </c>
      <c r="F36" s="13">
        <v>-1</v>
      </c>
      <c r="H36" t="str">
        <f>[1]uitslagen!H36</f>
        <v>1e land goed</v>
      </c>
      <c r="N36" t="str">
        <f>[1]uitslagen!N36</f>
        <v>8 punten</v>
      </c>
      <c r="R36" s="37" t="str">
        <f>I5</f>
        <v>Tunesië</v>
      </c>
      <c r="S36" s="56">
        <f t="shared" si="0"/>
        <v>0</v>
      </c>
      <c r="T36" s="39">
        <f>IF(F12&lt;&gt;-1,3*(F12&gt;E12)+1*(F12=E12),0)</f>
        <v>0</v>
      </c>
      <c r="U36" s="39">
        <f>((3*(E27&gt;F27)+1*(E27=F27)))*(E27&lt;&gt;-1)</f>
        <v>0</v>
      </c>
      <c r="V36" s="57">
        <f>((3*(F46&lt;E46)+1*(F46=E46)))*(F46&lt;&gt;-1)</f>
        <v>0</v>
      </c>
      <c r="W36" s="41">
        <f>F12*(F12&lt;&gt;-1)+E27*(E27&lt;&gt;-1)+E46*(E46&lt;&gt;-1)</f>
        <v>0</v>
      </c>
      <c r="X36" s="42">
        <f>E12*(E12&lt;&gt;-1)+F27*(F27&lt;&gt;-1)+F46*(F46&lt;&gt;-1)</f>
        <v>0</v>
      </c>
      <c r="Y36" s="43">
        <f t="shared" si="4"/>
        <v>0</v>
      </c>
    </row>
    <row r="37" spans="1:25" outlineLevel="1" x14ac:dyDescent="0.4">
      <c r="A37" s="10">
        <f>[1]uitslagen!A37</f>
        <v>44893</v>
      </c>
      <c r="B37" s="11" t="s">
        <v>14</v>
      </c>
      <c r="C37" s="12" t="s">
        <v>40</v>
      </c>
      <c r="D37" t="s">
        <v>30</v>
      </c>
      <c r="E37" s="13">
        <v>-1</v>
      </c>
      <c r="F37" s="13">
        <v>-1</v>
      </c>
      <c r="H37" t="str">
        <f>[1]uitslagen!H37</f>
        <v>2e land goed</v>
      </c>
      <c r="N37" t="str">
        <f>[1]uitslagen!N37</f>
        <v>8 punten</v>
      </c>
      <c r="R37" s="24" t="str">
        <f>K2</f>
        <v>Spanje</v>
      </c>
      <c r="S37" s="45">
        <f t="shared" si="0"/>
        <v>0</v>
      </c>
      <c r="T37" s="26">
        <f>IF(E17&lt;&gt;-1,3*(E17&gt;F17)+1*(E17=F17),0)</f>
        <v>0</v>
      </c>
      <c r="U37" s="26">
        <f>((3*(E34&gt;F34)+1*(E34=F34)))*(E34&lt;&gt;-1)</f>
        <v>0</v>
      </c>
      <c r="V37" s="51">
        <f>((3*(E47&lt;F47)+1*(E47=F47)))*(E47&lt;&gt;-1)</f>
        <v>0</v>
      </c>
      <c r="W37" s="28">
        <f>E17*(E17&lt;&gt;-1)+E34*(E34&lt;&gt;-1)+F47*(F47&lt;&gt;-1)</f>
        <v>0</v>
      </c>
      <c r="X37" s="29">
        <f>F17*(F17&lt;&gt;-1)+F34*(F34&lt;&gt;-1)+E47*(E47&lt;&gt;-1)</f>
        <v>0</v>
      </c>
      <c r="Y37" s="30">
        <f>W37-X37</f>
        <v>0</v>
      </c>
    </row>
    <row r="38" spans="1:25" outlineLevel="1" x14ac:dyDescent="0.4">
      <c r="A38" s="10">
        <f>[1]uitslagen!A38</f>
        <v>44893</v>
      </c>
      <c r="B38" s="11" t="s">
        <v>15</v>
      </c>
      <c r="C38" s="12" t="s">
        <v>40</v>
      </c>
      <c r="D38" t="s">
        <v>31</v>
      </c>
      <c r="E38" s="13">
        <v>-1</v>
      </c>
      <c r="F38" s="13">
        <v>-1</v>
      </c>
      <c r="I38" t="s">
        <v>53</v>
      </c>
      <c r="N38" t="str">
        <f>[1]uitslagen!N38</f>
        <v>2 extra punten</v>
      </c>
      <c r="R38" s="31" t="str">
        <f>K3</f>
        <v>Costa Rica</v>
      </c>
      <c r="S38" s="32">
        <f t="shared" si="0"/>
        <v>0</v>
      </c>
      <c r="T38" s="13">
        <f>IF(E17&lt;&gt;-1,3*(E17&lt;F17)+1*(E17=F17),0)</f>
        <v>0</v>
      </c>
      <c r="U38" s="13">
        <f>((3*(F31&gt;E31)+1*(F31=E31)))*(F31&lt;&gt;-1)</f>
        <v>0</v>
      </c>
      <c r="V38" s="52">
        <f>((3*(E48&gt;F48)+1*(E48=F48)))*(E48&lt;&gt;-1)</f>
        <v>0</v>
      </c>
      <c r="W38" s="34">
        <f>F17*(F17&lt;&gt;-1)+F31*(F31&lt;&gt;-1)+E48*(E48&lt;&gt;-1)</f>
        <v>0</v>
      </c>
      <c r="X38" s="35">
        <f>E17*(E17&lt;&gt;-1)+E31*(E31&lt;&gt;-1)+F48*(F48&lt;&gt;-1)</f>
        <v>0</v>
      </c>
      <c r="Y38" s="36">
        <f>W38-X38</f>
        <v>0</v>
      </c>
    </row>
    <row r="39" spans="1:25" x14ac:dyDescent="0.4">
      <c r="A39" s="10">
        <f>[1]uitslagen!A39</f>
        <v>44894</v>
      </c>
      <c r="B39" s="11" t="s">
        <v>16</v>
      </c>
      <c r="C39" s="12" t="s">
        <v>40</v>
      </c>
      <c r="D39" t="s">
        <v>24</v>
      </c>
      <c r="E39" s="13">
        <v>-1</v>
      </c>
      <c r="F39" s="13">
        <v>-1</v>
      </c>
      <c r="H39" t="str">
        <f>[1]uitslagen!H39</f>
        <v>Uitslag goed (winst-gelijk-verlies)</v>
      </c>
      <c r="N39" t="str">
        <f>[1]uitslagen!N39</f>
        <v>2 punten</v>
      </c>
      <c r="R39" s="31" t="str">
        <f>K4</f>
        <v>Duitsland</v>
      </c>
      <c r="S39" s="32">
        <f t="shared" si="0"/>
        <v>0</v>
      </c>
      <c r="T39" s="13">
        <f>IF(E16&lt;&gt;-1,3*(E16&gt;F16)+1*(E16=F16),0)</f>
        <v>0</v>
      </c>
      <c r="U39" s="13">
        <f>((3*(F34&gt;E34)+1*(F34=E34)))*(F34&lt;&gt;-1)</f>
        <v>0</v>
      </c>
      <c r="V39" s="52">
        <f>((3*(E48&lt;F48)+1*(E48=F48)))*(E48&lt;&gt;-1)</f>
        <v>0</v>
      </c>
      <c r="W39" s="34">
        <f>E16*(E16&lt;&gt;-1)+F34*(F34&lt;&gt;-1)+F48*(F48&lt;&gt;-1)</f>
        <v>0</v>
      </c>
      <c r="X39" s="35">
        <f>F16*(F16&lt;&gt;-1)+E34*(E34&lt;&gt;-1)+E48*(E48&lt;&gt;-1)</f>
        <v>0</v>
      </c>
      <c r="Y39" s="36">
        <f t="shared" ref="Y39:Y40" si="5">W39-X39</f>
        <v>0</v>
      </c>
    </row>
    <row r="40" spans="1:25" ht="12.6" thickBot="1" x14ac:dyDescent="0.45">
      <c r="A40" s="10">
        <f>[1]uitslagen!A40</f>
        <v>44894</v>
      </c>
      <c r="B40" s="11" t="s">
        <v>32</v>
      </c>
      <c r="C40" s="12" t="s">
        <v>40</v>
      </c>
      <c r="D40" t="s">
        <v>8</v>
      </c>
      <c r="E40" s="13">
        <v>-1</v>
      </c>
      <c r="F40" s="13">
        <v>-1</v>
      </c>
      <c r="I40" t="s">
        <v>55</v>
      </c>
      <c r="N40" t="str">
        <f>[1]uitslagen!N40</f>
        <v>1 punt</v>
      </c>
      <c r="R40" s="37" t="str">
        <f>K5</f>
        <v>Japan</v>
      </c>
      <c r="S40" s="38">
        <f t="shared" si="0"/>
        <v>0</v>
      </c>
      <c r="T40" s="39">
        <f>IF(F16&lt;&gt;-1,3*(F16&gt;E16)+1*(F16=E16),0)</f>
        <v>0</v>
      </c>
      <c r="U40" s="39">
        <f>((3*(E31&gt;F31)+1*(E31=F31)))*(E31&lt;&gt;-1)</f>
        <v>0</v>
      </c>
      <c r="V40" s="57">
        <f>((3*(E47&gt;F47)+1*(E47=F47)))*(E47&lt;&gt;-1)</f>
        <v>0</v>
      </c>
      <c r="W40" s="41">
        <f>F16*(F16&lt;&gt;-1)+E31*(E31&lt;&gt;-1)+E47*(E47&lt;&gt;-1)</f>
        <v>0</v>
      </c>
      <c r="X40" s="42">
        <f>E16*(E16&lt;&gt;-1)+F31*(F31&lt;&gt;-1)+F47*(F47&lt;&gt;-1)</f>
        <v>0</v>
      </c>
      <c r="Y40" s="43">
        <f t="shared" si="5"/>
        <v>0</v>
      </c>
    </row>
    <row r="41" spans="1:25" x14ac:dyDescent="0.4">
      <c r="A41" s="10">
        <f>[1]uitslagen!A41</f>
        <v>44894</v>
      </c>
      <c r="B41" s="11" t="s">
        <v>33</v>
      </c>
      <c r="C41" s="12" t="s">
        <v>40</v>
      </c>
      <c r="D41" t="s">
        <v>9</v>
      </c>
      <c r="E41" s="13">
        <v>-1</v>
      </c>
      <c r="F41" s="13">
        <v>-1</v>
      </c>
      <c r="I41" t="s">
        <v>56</v>
      </c>
      <c r="N41" t="str">
        <f>[1]uitslagen!N41</f>
        <v>1 punt</v>
      </c>
      <c r="R41" s="24" t="str">
        <f>M2</f>
        <v>België</v>
      </c>
      <c r="S41" s="25">
        <f t="shared" si="0"/>
        <v>0</v>
      </c>
      <c r="T41" s="26">
        <f>IF(E18&lt;&gt;-1,3*(E18&gt;F18)+1*(E18=F18),0)</f>
        <v>0</v>
      </c>
      <c r="U41" s="26">
        <f>((3*(E32&gt;F32)+1*(E32=F32)))*(E32&lt;&gt;-1)</f>
        <v>0</v>
      </c>
      <c r="V41" s="51">
        <f>((3*(E49&lt;F49)+1*(E49=F49)))*(E49&lt;&gt;-1)</f>
        <v>0</v>
      </c>
      <c r="W41" s="28">
        <f>E18*(E18&lt;&gt;-1)+E32*(E32&lt;&gt;-1)+F49*(F49&lt;&gt;-1)</f>
        <v>0</v>
      </c>
      <c r="X41" s="29">
        <f>F18*(F18&lt;&gt;-1)+F32*(F32&lt;&gt;-1)+E49*(E49&lt;&gt;-1)</f>
        <v>0</v>
      </c>
      <c r="Y41" s="30">
        <f>W41-X41</f>
        <v>0</v>
      </c>
    </row>
    <row r="42" spans="1:25" x14ac:dyDescent="0.4">
      <c r="A42" s="10">
        <f>[1]uitslagen!A42</f>
        <v>44894</v>
      </c>
      <c r="B42" s="11" t="s">
        <v>17</v>
      </c>
      <c r="C42" s="12" t="s">
        <v>40</v>
      </c>
      <c r="D42" t="s">
        <v>25</v>
      </c>
      <c r="E42" s="13">
        <v>-1</v>
      </c>
      <c r="F42" s="13">
        <v>-1</v>
      </c>
      <c r="H42" s="16" t="str">
        <f>[1]uitslagen!H42</f>
        <v>Voor de finale geldt:</v>
      </c>
      <c r="I42" s="16"/>
      <c r="J42" s="16"/>
      <c r="K42" s="16"/>
      <c r="L42" s="16"/>
      <c r="M42" s="16"/>
      <c r="R42" s="31" t="str">
        <f>M3</f>
        <v>Canada</v>
      </c>
      <c r="S42" s="32">
        <f t="shared" si="0"/>
        <v>0</v>
      </c>
      <c r="T42" s="13">
        <f>IF(E18&lt;&gt;-1,3*(E18&lt;F18)+1*(E18=F18),0)</f>
        <v>0</v>
      </c>
      <c r="U42" s="13">
        <f>((3*(F33&gt;E33)+1*(F33=E33)))*(F33&lt;&gt;-1)</f>
        <v>0</v>
      </c>
      <c r="V42" s="52">
        <f>((3*(E50&gt;F50)+1*(E50=F50)))*(E50&lt;&gt;-1)</f>
        <v>0</v>
      </c>
      <c r="W42" s="34">
        <f>F18*(F18&lt;&gt;-1)+F33*(F33&lt;&gt;-1)+E50*(E50&lt;&gt;-1)</f>
        <v>0</v>
      </c>
      <c r="X42" s="35">
        <f>E18*(E18&lt;&gt;-1)+E33*(E33&lt;&gt;-1)+F50*(F50&lt;&gt;-1)</f>
        <v>0</v>
      </c>
      <c r="Y42" s="36">
        <f>W42-X42</f>
        <v>0</v>
      </c>
    </row>
    <row r="43" spans="1:25" x14ac:dyDescent="0.4">
      <c r="A43" s="10">
        <f>[1]uitslagen!A43</f>
        <v>44895</v>
      </c>
      <c r="B43" s="11" t="s">
        <v>34</v>
      </c>
      <c r="C43" s="12" t="s">
        <v>40</v>
      </c>
      <c r="D43" t="s">
        <v>10</v>
      </c>
      <c r="E43" s="13">
        <v>-1</v>
      </c>
      <c r="F43" s="13">
        <v>-1</v>
      </c>
      <c r="H43" t="str">
        <f>[1]uitslagen!H43</f>
        <v>1e land goed</v>
      </c>
      <c r="N43" t="str">
        <f>[1]uitslagen!N43</f>
        <v>10 punten</v>
      </c>
      <c r="R43" s="31" t="str">
        <f>M4</f>
        <v>Marokko</v>
      </c>
      <c r="S43" s="32">
        <f t="shared" si="0"/>
        <v>0</v>
      </c>
      <c r="T43" s="13">
        <f>IF(E15&lt;&gt;-1,3*(E15&gt;F15)+1*(E15=F15),0)</f>
        <v>0</v>
      </c>
      <c r="U43" s="13">
        <f>((3*(F32&gt;E32)+1*(F32=E32)))*(F32&lt;&gt;-1)</f>
        <v>0</v>
      </c>
      <c r="V43" s="52">
        <f>((3*(E50&lt;F50)+1*(E50=F50)))*(E50&lt;&gt;-1)</f>
        <v>0</v>
      </c>
      <c r="W43" s="34">
        <f>E15*(E15&lt;&gt;-1)+F32*(F32&lt;&gt;-1)+F50*(F50&lt;&gt;-1)</f>
        <v>0</v>
      </c>
      <c r="X43" s="35">
        <f>F15*(F15&lt;&gt;-1)+E32*(E32&lt;&gt;-1)+E50*(E50&lt;&gt;-1)</f>
        <v>0</v>
      </c>
      <c r="Y43" s="36">
        <f t="shared" ref="Y43:Y44" si="6">W43-X43</f>
        <v>0</v>
      </c>
    </row>
    <row r="44" spans="1:25" ht="12.6" thickBot="1" x14ac:dyDescent="0.45">
      <c r="A44" s="10">
        <f>[1]uitslagen!A44</f>
        <v>44895</v>
      </c>
      <c r="B44" s="11" t="s">
        <v>18</v>
      </c>
      <c r="C44" s="12" t="s">
        <v>40</v>
      </c>
      <c r="D44" t="s">
        <v>26</v>
      </c>
      <c r="E44" s="13">
        <v>-1</v>
      </c>
      <c r="F44" s="13">
        <v>-1</v>
      </c>
      <c r="H44" t="str">
        <f>[1]uitslagen!H44</f>
        <v>2e land goed</v>
      </c>
      <c r="N44" t="str">
        <f>[1]uitslagen!N44</f>
        <v>10 punten</v>
      </c>
      <c r="R44" s="37" t="str">
        <f>M5</f>
        <v>Kroatië</v>
      </c>
      <c r="S44" s="38">
        <f t="shared" si="0"/>
        <v>0</v>
      </c>
      <c r="T44" s="39">
        <f>IF(F15&lt;&gt;-1,3*(F15&gt;E15)+1*(F15=E15),0)</f>
        <v>0</v>
      </c>
      <c r="U44" s="39">
        <f>((3*(E33&gt;F33)+1*(E33=F33)))*(E33&lt;&gt;-1)</f>
        <v>0</v>
      </c>
      <c r="V44" s="57">
        <f>((3*(E49&gt;F49)+1*(E49=F49)))*(E49&lt;&gt;-1)</f>
        <v>0</v>
      </c>
      <c r="W44" s="41">
        <f>F15*(F15&lt;&gt;-1)+E33*(E33&lt;&gt;-1)+E49*(E49&lt;&gt;-1)</f>
        <v>0</v>
      </c>
      <c r="X44" s="42">
        <f>E15*(E15&lt;&gt;-1)+F33*(F33&lt;&gt;-1)+F49*(F49&lt;&gt;-1)</f>
        <v>0</v>
      </c>
      <c r="Y44" s="43">
        <f t="shared" si="6"/>
        <v>0</v>
      </c>
    </row>
    <row r="45" spans="1:25" x14ac:dyDescent="0.4">
      <c r="A45" s="10">
        <f>[1]uitslagen!A45</f>
        <v>44895</v>
      </c>
      <c r="B45" s="11" t="s">
        <v>19</v>
      </c>
      <c r="C45" s="12" t="s">
        <v>40</v>
      </c>
      <c r="D45" t="s">
        <v>27</v>
      </c>
      <c r="E45" s="13">
        <v>-1</v>
      </c>
      <c r="F45" s="13">
        <v>-1</v>
      </c>
      <c r="I45" t="s">
        <v>53</v>
      </c>
      <c r="N45" t="str">
        <f>[1]uitslagen!N45</f>
        <v>5 extra punten</v>
      </c>
      <c r="R45" s="24" t="str">
        <f>O2</f>
        <v>Brazilië</v>
      </c>
      <c r="S45" s="25">
        <f t="shared" si="0"/>
        <v>0</v>
      </c>
      <c r="T45" s="26">
        <f>IF(E22&lt;&gt;-1,3*(E22&gt;F22)+1*(E22=F22),0)</f>
        <v>0</v>
      </c>
      <c r="U45" s="26">
        <f>((3*(E37&gt;F37)+1*(E37=F37)))*(E37&lt;&gt;-1)</f>
        <v>0</v>
      </c>
      <c r="V45" s="51">
        <f>((3*(E52&lt;F52)+1*(E52=F52)))*(E52&lt;&gt;-1)</f>
        <v>0</v>
      </c>
      <c r="W45" s="28">
        <f>E22*(E22&lt;&gt;-1)+E37*(E37&lt;&gt;-1)+F52*(F52&lt;&gt;-1)</f>
        <v>0</v>
      </c>
      <c r="X45" s="29">
        <f>F22*(F22&lt;&gt;-1)+F37*(F37&lt;&gt;-1)+E52*(E52&lt;&gt;-1)</f>
        <v>0</v>
      </c>
      <c r="Y45" s="30">
        <f>W45-X45</f>
        <v>0</v>
      </c>
    </row>
    <row r="46" spans="1:25" x14ac:dyDescent="0.4">
      <c r="A46" s="10">
        <f>[1]uitslagen!A46</f>
        <v>44895</v>
      </c>
      <c r="B46" s="11" t="s">
        <v>35</v>
      </c>
      <c r="C46" s="12" t="s">
        <v>40</v>
      </c>
      <c r="D46" t="s">
        <v>11</v>
      </c>
      <c r="E46" s="13">
        <v>-1</v>
      </c>
      <c r="F46" s="13">
        <v>-1</v>
      </c>
      <c r="H46" t="str">
        <f>[1]uitslagen!H46</f>
        <v>Uitslag goed (winst-gelijk-verlies)</v>
      </c>
      <c r="N46" t="str">
        <f>[1]uitslagen!N46</f>
        <v>2 punten</v>
      </c>
      <c r="R46" s="31" t="str">
        <f>O3</f>
        <v>Servië</v>
      </c>
      <c r="S46" s="32">
        <f t="shared" si="0"/>
        <v>0</v>
      </c>
      <c r="T46" s="13">
        <f>IF(E22&lt;&gt;-1,3*(E22&lt;F22)+1*(E22=F22),0)</f>
        <v>0</v>
      </c>
      <c r="U46" s="13">
        <f>((3*(F35&gt;E35)+1*(F35=E35)))*(F35&lt;&gt;-1)</f>
        <v>0</v>
      </c>
      <c r="V46" s="52">
        <f>((3*(E51&gt;F51)+1*(E51=F51)))*(E51&lt;&gt;-1)</f>
        <v>0</v>
      </c>
      <c r="W46" s="34">
        <f>F22*(F22&lt;&gt;-1)+F35*(F35&lt;&gt;-1)+E51*(E51&lt;&gt;-1)</f>
        <v>0</v>
      </c>
      <c r="X46" s="35">
        <f>E22*(E22&lt;&gt;-1)+E35*(E35&lt;&gt;-1)+F51*(F51&lt;&gt;-1)</f>
        <v>0</v>
      </c>
      <c r="Y46" s="36">
        <f>W46-X46</f>
        <v>0</v>
      </c>
    </row>
    <row r="47" spans="1:25" x14ac:dyDescent="0.4">
      <c r="A47" s="10">
        <f>[1]uitslagen!A47</f>
        <v>44896</v>
      </c>
      <c r="B47" s="11" t="s">
        <v>36</v>
      </c>
      <c r="C47" s="12" t="s">
        <v>40</v>
      </c>
      <c r="D47" t="s">
        <v>12</v>
      </c>
      <c r="E47" s="13">
        <v>-1</v>
      </c>
      <c r="F47" s="13">
        <v>-1</v>
      </c>
      <c r="I47" t="s">
        <v>55</v>
      </c>
      <c r="N47" t="str">
        <f>[1]uitslagen!N47</f>
        <v>1 punt</v>
      </c>
      <c r="R47" s="31" t="str">
        <f>O4</f>
        <v>Zwitserland</v>
      </c>
      <c r="S47" s="32">
        <f t="shared" si="0"/>
        <v>0</v>
      </c>
      <c r="T47" s="13">
        <f>IF(E19&lt;&gt;-1,3*(E19&gt;F19)+1*(E19=F19),0)</f>
        <v>0</v>
      </c>
      <c r="U47" s="13">
        <f>((3*(F37&gt;E37)+1*(F37=E37)))*(F37&lt;&gt;-1)</f>
        <v>0</v>
      </c>
      <c r="V47" s="52">
        <f>((3*(E51&lt;F51)+1*(E51=F51)))*(E51&lt;&gt;-1)</f>
        <v>0</v>
      </c>
      <c r="W47" s="34">
        <f>E19*(E19&lt;&gt;-1)+F37*(F37&lt;&gt;-1)+F51*(F51&lt;&gt;-1)</f>
        <v>0</v>
      </c>
      <c r="X47" s="35">
        <f>F19*(F19&lt;&gt;-1)+E37*(E37&lt;&gt;-1)+E51*(E51&lt;&gt;-1)</f>
        <v>0</v>
      </c>
      <c r="Y47" s="36">
        <f t="shared" ref="Y47:Y48" si="7">W47-X47</f>
        <v>0</v>
      </c>
    </row>
    <row r="48" spans="1:25" ht="12.6" thickBot="1" x14ac:dyDescent="0.45">
      <c r="A48" s="10">
        <f>[1]uitslagen!A48</f>
        <v>44896</v>
      </c>
      <c r="B48" s="11" t="s">
        <v>20</v>
      </c>
      <c r="C48" s="12" t="s">
        <v>40</v>
      </c>
      <c r="D48" t="s">
        <v>28</v>
      </c>
      <c r="E48" s="13">
        <v>-1</v>
      </c>
      <c r="F48" s="13">
        <v>-1</v>
      </c>
      <c r="I48" t="s">
        <v>56</v>
      </c>
      <c r="N48" t="str">
        <f>[1]uitslagen!N48</f>
        <v>1 punt</v>
      </c>
      <c r="R48" s="37" t="str">
        <f>O5</f>
        <v>Kameroen</v>
      </c>
      <c r="S48" s="38">
        <f t="shared" si="0"/>
        <v>0</v>
      </c>
      <c r="T48" s="39">
        <f>IF(F19&lt;&gt;-1,3*(F19&gt;E19)+1*(F19=E19),0)</f>
        <v>0</v>
      </c>
      <c r="U48" s="39">
        <f>((3*(E35&gt;F35)+1*(E35=F35)))*(E35&lt;&gt;-1)</f>
        <v>0</v>
      </c>
      <c r="V48" s="57">
        <f>((3*(E52&gt;F52)+1*(E52=F52)))*(E52&lt;&gt;-1)</f>
        <v>0</v>
      </c>
      <c r="W48" s="41">
        <f>F19*(F19&lt;&gt;-1)+E35*(E35&lt;&gt;-1)+E52*(E52&lt;&gt;-1)</f>
        <v>0</v>
      </c>
      <c r="X48" s="42">
        <f>E19*(E19&lt;&gt;-1)+F35*(F35&lt;&gt;-1)+F52*(F52&lt;&gt;-1)</f>
        <v>0</v>
      </c>
      <c r="Y48" s="43">
        <f t="shared" si="7"/>
        <v>0</v>
      </c>
    </row>
    <row r="49" spans="1:25" x14ac:dyDescent="0.4">
      <c r="A49" s="10">
        <f>[1]uitslagen!A49</f>
        <v>44896</v>
      </c>
      <c r="B49" s="11" t="s">
        <v>37</v>
      </c>
      <c r="C49" s="12" t="s">
        <v>40</v>
      </c>
      <c r="D49" t="s">
        <v>13</v>
      </c>
      <c r="E49" s="13">
        <v>-1</v>
      </c>
      <c r="F49" s="13">
        <v>-1</v>
      </c>
      <c r="R49" s="44" t="str">
        <f>R2</f>
        <v>Portugal</v>
      </c>
      <c r="S49" s="45">
        <f t="shared" si="0"/>
        <v>0</v>
      </c>
      <c r="T49" s="26">
        <f>IF(E21&lt;&gt;-1,3*(E21&gt;F21)+1*(E21=F21),0)</f>
        <v>0</v>
      </c>
      <c r="U49" s="26">
        <f>((3*(E38&gt;F38)+1*(E38=F38)))*(E38&lt;&gt;-1)</f>
        <v>0</v>
      </c>
      <c r="V49" s="51">
        <f>((3*(E54&lt;F54)+1*(E54=F54)))*(E54&lt;&gt;-1)</f>
        <v>0</v>
      </c>
      <c r="W49" s="28">
        <f>E21*(E21&lt;&gt;-1)+E38*(E38&lt;&gt;-1)+F54*(F54&lt;&gt;-1)</f>
        <v>0</v>
      </c>
      <c r="X49" s="29">
        <f>F21*(F21&lt;&gt;-1)+F38*(F38&lt;&gt;-1)+E54*(E54&lt;&gt;-1)</f>
        <v>0</v>
      </c>
      <c r="Y49" s="30">
        <f>W49-X49</f>
        <v>0</v>
      </c>
    </row>
    <row r="50" spans="1:25" x14ac:dyDescent="0.4">
      <c r="A50" s="10">
        <f>[1]uitslagen!A50</f>
        <v>44896</v>
      </c>
      <c r="B50" s="11" t="s">
        <v>21</v>
      </c>
      <c r="C50" s="12" t="s">
        <v>40</v>
      </c>
      <c r="D50" t="s">
        <v>29</v>
      </c>
      <c r="E50" s="13">
        <v>-1</v>
      </c>
      <c r="F50" s="13">
        <v>-1</v>
      </c>
      <c r="R50" s="31" t="str">
        <f>R3</f>
        <v>Ghana</v>
      </c>
      <c r="S50" s="32">
        <f t="shared" si="0"/>
        <v>0</v>
      </c>
      <c r="T50" s="13">
        <f>IF(E21&lt;&gt;-1,3*(E21&lt;F21)+1*(E21=F21),0)</f>
        <v>0</v>
      </c>
      <c r="U50" s="13">
        <f>((3*(F36&gt;E36)+1*(F36=E36)))*(F36&lt;&gt;-1)</f>
        <v>0</v>
      </c>
      <c r="V50" s="52">
        <f>((3*(E53&gt;F53)+1*(E53=F53)))*(E53&lt;&gt;-1)</f>
        <v>0</v>
      </c>
      <c r="W50" s="34">
        <f>F21*(F21&lt;&gt;-1)+F36*(F36&lt;&gt;-1)+E53*(E53&lt;&gt;-1)</f>
        <v>0</v>
      </c>
      <c r="X50" s="35">
        <f>E21*(E21&lt;&gt;-1)+E36*(E36&lt;&gt;-1)+F53*(F53&lt;&gt;-1)</f>
        <v>0</v>
      </c>
      <c r="Y50" s="36">
        <f>W50-X50</f>
        <v>0</v>
      </c>
    </row>
    <row r="51" spans="1:25" ht="14.1" x14ac:dyDescent="0.5">
      <c r="A51" s="10">
        <f>[1]uitslagen!A51</f>
        <v>44897</v>
      </c>
      <c r="B51" s="11" t="s">
        <v>22</v>
      </c>
      <c r="C51" s="12" t="s">
        <v>40</v>
      </c>
      <c r="D51" t="s">
        <v>30</v>
      </c>
      <c r="E51" s="13">
        <v>-1</v>
      </c>
      <c r="F51" s="13">
        <v>-1</v>
      </c>
      <c r="I51" s="173" t="s">
        <v>60</v>
      </c>
      <c r="J51" s="173"/>
      <c r="K51" s="173"/>
      <c r="L51" s="173"/>
      <c r="M51" s="173"/>
      <c r="R51" s="31" t="str">
        <f>R4</f>
        <v>Uruguay</v>
      </c>
      <c r="S51" s="32">
        <f t="shared" si="0"/>
        <v>0</v>
      </c>
      <c r="T51" s="13">
        <f>IF(E20&lt;&gt;-1,3*(E20&gt;F20)+1*(E20=F20),0)</f>
        <v>0</v>
      </c>
      <c r="U51" s="13">
        <f>((3*(F38&gt;E38)+1*(F38=E38)))*(F38&lt;&gt;-1)</f>
        <v>0</v>
      </c>
      <c r="V51" s="52">
        <f>((3*(E53&lt;F53)+1*(E53=F53)))*(E53&lt;&gt;-1)</f>
        <v>0</v>
      </c>
      <c r="W51" s="34">
        <f>E20*(E20&lt;&gt;-1)+F38*(F38&lt;&gt;-1)+F53*(F53&lt;&gt;-1)</f>
        <v>0</v>
      </c>
      <c r="X51" s="35">
        <f>F20*(F20&lt;&gt;-1)+E38*(E38&lt;&gt;-1)+E53*(E53&lt;&gt;-1)</f>
        <v>0</v>
      </c>
      <c r="Y51" s="36">
        <f t="shared" ref="Y51:Y52" si="8">W51-X51</f>
        <v>0</v>
      </c>
    </row>
    <row r="52" spans="1:25" ht="12.6" thickBot="1" x14ac:dyDescent="0.45">
      <c r="A52" s="10">
        <f>[1]uitslagen!A52</f>
        <v>44897</v>
      </c>
      <c r="B52" s="11" t="s">
        <v>38</v>
      </c>
      <c r="C52" s="12" t="s">
        <v>40</v>
      </c>
      <c r="D52" t="s">
        <v>14</v>
      </c>
      <c r="E52" s="13">
        <v>-1</v>
      </c>
      <c r="F52" s="13">
        <v>-1</v>
      </c>
      <c r="K52" s="58" t="s">
        <v>61</v>
      </c>
      <c r="R52" s="37" t="str">
        <f>R5</f>
        <v>Zuid-Korea</v>
      </c>
      <c r="S52" s="38">
        <f t="shared" si="0"/>
        <v>0</v>
      </c>
      <c r="T52" s="39">
        <f>IF(F20&lt;&gt;-1,3*(F20&gt;E20)+1*(F20=E20),0)</f>
        <v>0</v>
      </c>
      <c r="U52" s="39">
        <f>((3*(E36&gt;F36)+1*(E36=F36)))*(E36&lt;&gt;-1)</f>
        <v>0</v>
      </c>
      <c r="V52" s="57">
        <f>((3*(E54&gt;F54)+1*(E54=F54)))*(E54&lt;&gt;-1)</f>
        <v>0</v>
      </c>
      <c r="W52" s="41">
        <f>F20*(F20&lt;&gt;-1)+E36*(E36&lt;&gt;-1)+E54*(E54&lt;&gt;-1)</f>
        <v>0</v>
      </c>
      <c r="X52" s="42">
        <f>E20*(E20&lt;&gt;-1)+F36*(F36&lt;&gt;-1)+F54*(F54&lt;&gt;-1)</f>
        <v>0</v>
      </c>
      <c r="Y52" s="43">
        <f t="shared" si="8"/>
        <v>0</v>
      </c>
    </row>
    <row r="53" spans="1:25" x14ac:dyDescent="0.4">
      <c r="A53" s="10">
        <f>[1]uitslagen!A53</f>
        <v>44897</v>
      </c>
      <c r="B53" s="11" t="s">
        <v>23</v>
      </c>
      <c r="C53" s="12" t="s">
        <v>40</v>
      </c>
      <c r="D53" t="s">
        <v>31</v>
      </c>
      <c r="E53" s="13">
        <v>-1</v>
      </c>
      <c r="F53" s="13">
        <v>-1</v>
      </c>
    </row>
    <row r="54" spans="1:25" x14ac:dyDescent="0.4">
      <c r="A54" s="10">
        <f>[1]uitslagen!A54</f>
        <v>44897</v>
      </c>
      <c r="B54" s="11" t="s">
        <v>39</v>
      </c>
      <c r="C54" s="12" t="s">
        <v>40</v>
      </c>
      <c r="D54" t="s">
        <v>15</v>
      </c>
      <c r="E54" s="13">
        <v>-1</v>
      </c>
      <c r="F54" s="13">
        <v>-1</v>
      </c>
      <c r="I54" s="60" t="s">
        <v>62</v>
      </c>
    </row>
    <row r="55" spans="1:25" x14ac:dyDescent="0.4">
      <c r="A55" s="10"/>
      <c r="B55" s="11"/>
      <c r="C55" s="12"/>
      <c r="E55" s="59"/>
      <c r="F55" s="59"/>
    </row>
    <row r="56" spans="1:25" ht="12.6" thickBot="1" x14ac:dyDescent="0.45">
      <c r="A56" s="10"/>
      <c r="B56" s="11"/>
      <c r="C56" s="12"/>
      <c r="E56" s="59"/>
      <c r="F56" s="59"/>
      <c r="G56" s="139"/>
      <c r="H56" s="139"/>
      <c r="I56" s="139"/>
      <c r="J56" s="140" t="s">
        <v>105</v>
      </c>
      <c r="K56" s="139"/>
      <c r="L56" s="139"/>
      <c r="M56" s="139"/>
    </row>
    <row r="57" spans="1:25" ht="18" customHeight="1" x14ac:dyDescent="0.5">
      <c r="A57" s="61">
        <v>44898</v>
      </c>
      <c r="B57" s="62" t="s">
        <v>63</v>
      </c>
      <c r="C57" s="63" t="s">
        <v>40</v>
      </c>
      <c r="D57" s="64" t="s">
        <v>64</v>
      </c>
      <c r="G57" s="134"/>
      <c r="H57" s="135" t="s">
        <v>104</v>
      </c>
      <c r="I57" s="136"/>
      <c r="J57" s="59">
        <v>1</v>
      </c>
      <c r="K57" s="137"/>
      <c r="L57" s="135" t="s">
        <v>104</v>
      </c>
      <c r="M57" s="138"/>
      <c r="P57" s="13"/>
      <c r="Q57" s="13"/>
      <c r="S57" s="70"/>
      <c r="T57" s="71" t="s">
        <v>65</v>
      </c>
      <c r="U57" s="72"/>
      <c r="V57" s="73"/>
      <c r="W57" s="74"/>
      <c r="X57" s="75"/>
    </row>
    <row r="58" spans="1:25" ht="18" customHeight="1" x14ac:dyDescent="0.4">
      <c r="A58" s="76">
        <v>44898</v>
      </c>
      <c r="B58" s="77" t="s">
        <v>66</v>
      </c>
      <c r="C58" s="78" t="s">
        <v>40</v>
      </c>
      <c r="D58" s="79" t="s">
        <v>67</v>
      </c>
      <c r="G58" s="144"/>
      <c r="H58" s="142" t="s">
        <v>104</v>
      </c>
      <c r="I58" s="145"/>
      <c r="J58" s="59">
        <v>3</v>
      </c>
      <c r="K58" s="141"/>
      <c r="L58" s="142" t="s">
        <v>104</v>
      </c>
      <c r="M58" s="143"/>
      <c r="P58" s="13"/>
      <c r="Q58" s="13"/>
      <c r="S58" s="5"/>
      <c r="X58" s="80"/>
    </row>
    <row r="59" spans="1:25" ht="18" customHeight="1" x14ac:dyDescent="0.5">
      <c r="A59" s="76">
        <v>44899</v>
      </c>
      <c r="B59" s="77" t="s">
        <v>68</v>
      </c>
      <c r="C59" s="78" t="s">
        <v>40</v>
      </c>
      <c r="D59" s="79" t="s">
        <v>69</v>
      </c>
      <c r="G59" s="164"/>
      <c r="H59" s="162" t="s">
        <v>104</v>
      </c>
      <c r="I59" s="165"/>
      <c r="J59" s="59">
        <v>2</v>
      </c>
      <c r="K59" s="161"/>
      <c r="L59" s="162" t="s">
        <v>104</v>
      </c>
      <c r="M59" s="163"/>
      <c r="P59" s="13"/>
      <c r="Q59" s="13"/>
      <c r="R59" s="81"/>
      <c r="S59" s="5"/>
      <c r="T59" s="82" t="s">
        <v>70</v>
      </c>
      <c r="X59" s="80"/>
    </row>
    <row r="60" spans="1:25" ht="18" customHeight="1" x14ac:dyDescent="0.4">
      <c r="A60" s="76">
        <v>44899</v>
      </c>
      <c r="B60" s="77" t="s">
        <v>71</v>
      </c>
      <c r="C60" s="78" t="s">
        <v>40</v>
      </c>
      <c r="D60" s="79" t="s">
        <v>72</v>
      </c>
      <c r="G60" s="156"/>
      <c r="H60" s="157" t="s">
        <v>104</v>
      </c>
      <c r="I60" s="158"/>
      <c r="J60" s="59">
        <v>4</v>
      </c>
      <c r="K60" s="159"/>
      <c r="L60" s="157" t="s">
        <v>104</v>
      </c>
      <c r="M60" s="160"/>
      <c r="P60" s="13"/>
      <c r="Q60" s="13"/>
      <c r="R60" s="81"/>
      <c r="S60" s="5" t="s">
        <v>73</v>
      </c>
      <c r="T60" t="s">
        <v>74</v>
      </c>
      <c r="X60" s="80"/>
    </row>
    <row r="61" spans="1:25" ht="18" customHeight="1" x14ac:dyDescent="0.4">
      <c r="A61" s="76">
        <v>44900</v>
      </c>
      <c r="B61" s="129" t="s">
        <v>75</v>
      </c>
      <c r="C61" s="130" t="s">
        <v>40</v>
      </c>
      <c r="D61" s="131" t="s">
        <v>76</v>
      </c>
      <c r="G61" s="121"/>
      <c r="H61" s="122" t="s">
        <v>104</v>
      </c>
      <c r="I61" s="123"/>
      <c r="J61" s="59">
        <v>5</v>
      </c>
      <c r="K61" s="132"/>
      <c r="L61" s="122" t="s">
        <v>104</v>
      </c>
      <c r="M61" s="133"/>
      <c r="P61" s="13"/>
      <c r="Q61" s="13"/>
      <c r="S61" s="5" t="s">
        <v>77</v>
      </c>
      <c r="T61" t="s">
        <v>78</v>
      </c>
      <c r="X61" s="80"/>
    </row>
    <row r="62" spans="1:25" ht="18" customHeight="1" x14ac:dyDescent="0.4">
      <c r="A62" s="76">
        <v>44900</v>
      </c>
      <c r="B62" s="129" t="s">
        <v>79</v>
      </c>
      <c r="C62" s="130" t="s">
        <v>40</v>
      </c>
      <c r="D62" s="131" t="s">
        <v>80</v>
      </c>
      <c r="G62" s="127"/>
      <c r="H62" s="125" t="s">
        <v>104</v>
      </c>
      <c r="I62" s="128"/>
      <c r="J62" s="59">
        <v>7</v>
      </c>
      <c r="K62" s="124"/>
      <c r="L62" s="125" t="s">
        <v>104</v>
      </c>
      <c r="M62" s="126"/>
      <c r="P62" s="13"/>
      <c r="Q62" s="13"/>
      <c r="S62" s="5" t="s">
        <v>81</v>
      </c>
      <c r="T62" t="s">
        <v>82</v>
      </c>
      <c r="X62" s="80"/>
    </row>
    <row r="63" spans="1:25" ht="18" customHeight="1" x14ac:dyDescent="0.4">
      <c r="A63" s="76">
        <v>44901</v>
      </c>
      <c r="B63" s="77" t="s">
        <v>83</v>
      </c>
      <c r="C63" s="78" t="s">
        <v>40</v>
      </c>
      <c r="D63" s="79" t="s">
        <v>84</v>
      </c>
      <c r="G63" s="146"/>
      <c r="H63" s="147" t="s">
        <v>104</v>
      </c>
      <c r="I63" s="148"/>
      <c r="J63" s="59">
        <v>6</v>
      </c>
      <c r="K63" s="149"/>
      <c r="L63" s="147" t="s">
        <v>104</v>
      </c>
      <c r="M63" s="150"/>
      <c r="P63" s="13"/>
      <c r="Q63" s="13"/>
      <c r="S63" s="5"/>
      <c r="X63" s="80"/>
    </row>
    <row r="64" spans="1:25" ht="18" customHeight="1" thickBot="1" x14ac:dyDescent="0.45">
      <c r="A64" s="83">
        <v>44901</v>
      </c>
      <c r="B64" s="84" t="s">
        <v>85</v>
      </c>
      <c r="C64" s="85" t="s">
        <v>40</v>
      </c>
      <c r="D64" s="86" t="s">
        <v>86</v>
      </c>
      <c r="G64" s="154"/>
      <c r="H64" s="152" t="s">
        <v>104</v>
      </c>
      <c r="I64" s="155"/>
      <c r="J64" s="59">
        <v>8</v>
      </c>
      <c r="K64" s="151"/>
      <c r="L64" s="152" t="s">
        <v>104</v>
      </c>
      <c r="M64" s="153"/>
      <c r="P64" s="13"/>
      <c r="Q64" s="13"/>
      <c r="R64" s="81"/>
      <c r="S64" s="87" t="s">
        <v>87</v>
      </c>
      <c r="W64" s="174">
        <v>0.1</v>
      </c>
      <c r="X64" s="175"/>
    </row>
    <row r="65" spans="1:24" ht="15" customHeight="1" thickBot="1" x14ac:dyDescent="0.45">
      <c r="A65" s="88"/>
      <c r="B65" s="58"/>
      <c r="C65" s="58"/>
      <c r="D65" s="58"/>
      <c r="M65" s="89"/>
      <c r="P65" s="59"/>
      <c r="Q65" s="59"/>
      <c r="S65" s="8"/>
      <c r="T65" s="90"/>
      <c r="U65" s="90"/>
      <c r="V65" s="90"/>
      <c r="W65" s="91"/>
      <c r="X65" s="92"/>
    </row>
    <row r="66" spans="1:24" ht="18" customHeight="1" x14ac:dyDescent="0.4">
      <c r="A66" s="93">
        <v>44904</v>
      </c>
      <c r="B66" s="94">
        <v>5</v>
      </c>
      <c r="C66" s="95" t="s">
        <v>40</v>
      </c>
      <c r="D66" s="96" t="s">
        <v>88</v>
      </c>
      <c r="G66" s="121"/>
      <c r="H66" s="122" t="s">
        <v>104</v>
      </c>
      <c r="I66" s="123"/>
      <c r="J66" s="59" t="s">
        <v>0</v>
      </c>
      <c r="K66" s="124"/>
      <c r="L66" s="125" t="s">
        <v>104</v>
      </c>
      <c r="M66" s="126"/>
      <c r="P66" s="13"/>
      <c r="Q66" s="13"/>
    </row>
    <row r="67" spans="1:24" ht="18" customHeight="1" x14ac:dyDescent="0.4">
      <c r="A67" s="97">
        <v>44904</v>
      </c>
      <c r="B67" s="98">
        <v>1</v>
      </c>
      <c r="C67" s="99" t="s">
        <v>40</v>
      </c>
      <c r="D67" s="100" t="s">
        <v>89</v>
      </c>
      <c r="G67" s="134"/>
      <c r="H67" s="135" t="s">
        <v>104</v>
      </c>
      <c r="I67" s="136"/>
      <c r="J67" s="59" t="s">
        <v>2</v>
      </c>
      <c r="K67" s="141"/>
      <c r="L67" s="142" t="s">
        <v>104</v>
      </c>
      <c r="M67" s="143"/>
      <c r="P67" s="13"/>
      <c r="Q67" s="13"/>
    </row>
    <row r="68" spans="1:24" ht="18" customHeight="1" thickBot="1" x14ac:dyDescent="0.65">
      <c r="A68" s="97">
        <v>44905</v>
      </c>
      <c r="B68" s="98">
        <v>6</v>
      </c>
      <c r="C68" s="99" t="s">
        <v>40</v>
      </c>
      <c r="D68" s="100" t="s">
        <v>90</v>
      </c>
      <c r="G68" s="146"/>
      <c r="H68" s="147" t="s">
        <v>104</v>
      </c>
      <c r="I68" s="148"/>
      <c r="J68" s="59" t="s">
        <v>1</v>
      </c>
      <c r="K68" s="151"/>
      <c r="L68" s="152" t="s">
        <v>104</v>
      </c>
      <c r="M68" s="153"/>
      <c r="P68" s="13"/>
      <c r="Q68" s="13"/>
      <c r="R68" s="81"/>
      <c r="S68" s="101" t="s">
        <v>91</v>
      </c>
    </row>
    <row r="69" spans="1:24" ht="18" customHeight="1" thickBot="1" x14ac:dyDescent="0.45">
      <c r="A69" s="102">
        <v>44905</v>
      </c>
      <c r="B69" s="103">
        <v>4</v>
      </c>
      <c r="C69" s="104" t="s">
        <v>40</v>
      </c>
      <c r="D69" s="105" t="s">
        <v>92</v>
      </c>
      <c r="G69" s="156"/>
      <c r="H69" s="157" t="s">
        <v>104</v>
      </c>
      <c r="I69" s="158"/>
      <c r="J69" s="59" t="s">
        <v>3</v>
      </c>
      <c r="K69" s="161"/>
      <c r="L69" s="162" t="s">
        <v>104</v>
      </c>
      <c r="M69" s="163"/>
      <c r="P69" s="13"/>
      <c r="Q69" s="13"/>
      <c r="R69" s="81"/>
      <c r="S69" s="176"/>
      <c r="T69" s="177"/>
      <c r="U69" s="177"/>
      <c r="V69" s="177"/>
      <c r="W69" s="177"/>
      <c r="X69" s="178"/>
    </row>
    <row r="70" spans="1:24" ht="23.5" customHeight="1" thickBot="1" x14ac:dyDescent="0.45">
      <c r="A70" s="88"/>
      <c r="B70" s="58"/>
      <c r="C70" s="58"/>
      <c r="D70" s="58"/>
      <c r="M70" s="89"/>
      <c r="P70" s="59"/>
      <c r="Q70" s="59"/>
      <c r="S70" s="179"/>
      <c r="T70" s="180"/>
      <c r="U70" s="180"/>
      <c r="V70" s="180"/>
      <c r="W70" s="180"/>
      <c r="X70" s="181"/>
    </row>
    <row r="71" spans="1:24" ht="18" customHeight="1" thickBot="1" x14ac:dyDescent="0.45">
      <c r="A71" s="106">
        <v>44908</v>
      </c>
      <c r="B71" s="98" t="s">
        <v>2</v>
      </c>
      <c r="C71" s="99" t="s">
        <v>40</v>
      </c>
      <c r="D71" s="107" t="s">
        <v>93</v>
      </c>
      <c r="G71" s="65"/>
      <c r="H71" s="66" t="s">
        <v>104</v>
      </c>
      <c r="I71" s="67"/>
      <c r="J71" s="59"/>
      <c r="K71" s="68"/>
      <c r="L71" s="66" t="s">
        <v>104</v>
      </c>
      <c r="M71" s="69"/>
      <c r="P71" s="108"/>
      <c r="Q71" s="13"/>
    </row>
    <row r="72" spans="1:24" ht="18" customHeight="1" x14ac:dyDescent="0.4">
      <c r="A72" s="109">
        <v>44909</v>
      </c>
      <c r="B72" s="110" t="s">
        <v>3</v>
      </c>
      <c r="C72" s="111" t="s">
        <v>40</v>
      </c>
      <c r="D72" s="112" t="s">
        <v>94</v>
      </c>
      <c r="G72" s="65"/>
      <c r="H72" s="66" t="s">
        <v>104</v>
      </c>
      <c r="I72" s="67"/>
      <c r="J72" s="59"/>
      <c r="K72" s="68"/>
      <c r="L72" s="66" t="s">
        <v>104</v>
      </c>
      <c r="M72" s="69"/>
      <c r="P72" s="13"/>
      <c r="Q72" s="13"/>
      <c r="S72" s="113" t="s">
        <v>95</v>
      </c>
      <c r="T72" s="73"/>
      <c r="U72" s="73"/>
      <c r="V72" s="73"/>
      <c r="W72" s="74"/>
      <c r="X72" s="75"/>
    </row>
    <row r="73" spans="1:24" ht="18" customHeight="1" x14ac:dyDescent="0.4">
      <c r="A73" s="88"/>
      <c r="B73" s="58"/>
      <c r="C73" s="58"/>
      <c r="D73" s="58"/>
      <c r="M73" s="89"/>
      <c r="P73" s="59"/>
      <c r="Q73" s="59"/>
      <c r="S73" s="5" t="s">
        <v>96</v>
      </c>
      <c r="T73" s="182">
        <v>44883</v>
      </c>
      <c r="U73" s="183"/>
      <c r="V73" s="183"/>
      <c r="W73" s="183"/>
      <c r="X73" s="80"/>
    </row>
    <row r="74" spans="1:24" ht="18" customHeight="1" x14ac:dyDescent="0.5">
      <c r="A74" s="114">
        <v>44912</v>
      </c>
      <c r="B74" s="115" t="s">
        <v>97</v>
      </c>
      <c r="C74" s="116" t="s">
        <v>40</v>
      </c>
      <c r="D74" s="117" t="s">
        <v>98</v>
      </c>
      <c r="G74" s="65"/>
      <c r="H74" s="66" t="s">
        <v>104</v>
      </c>
      <c r="I74" s="67"/>
      <c r="J74" s="59"/>
      <c r="K74" s="68"/>
      <c r="L74" s="66" t="s">
        <v>104</v>
      </c>
      <c r="M74" s="69"/>
      <c r="P74" s="13"/>
      <c r="Q74" s="13"/>
      <c r="S74" s="5" t="s">
        <v>99</v>
      </c>
      <c r="T74" s="118"/>
      <c r="U74" s="119"/>
      <c r="V74" s="119"/>
      <c r="W74" s="119"/>
      <c r="X74" s="80"/>
    </row>
    <row r="75" spans="1:24" ht="18" customHeight="1" x14ac:dyDescent="0.4">
      <c r="A75" s="88"/>
      <c r="B75" s="58"/>
      <c r="C75" s="58"/>
      <c r="D75" s="58"/>
      <c r="M75" s="89"/>
      <c r="P75" s="59"/>
      <c r="Q75" s="59"/>
      <c r="S75" s="166" t="s">
        <v>106</v>
      </c>
      <c r="T75" s="167"/>
      <c r="U75" s="167"/>
      <c r="V75" s="167"/>
      <c r="W75" s="167"/>
      <c r="X75" s="168"/>
    </row>
    <row r="76" spans="1:24" ht="18" customHeight="1" thickBot="1" x14ac:dyDescent="0.45">
      <c r="A76" s="114">
        <v>44913</v>
      </c>
      <c r="B76" s="115" t="s">
        <v>100</v>
      </c>
      <c r="C76" s="116" t="s">
        <v>40</v>
      </c>
      <c r="D76" s="117" t="s">
        <v>101</v>
      </c>
      <c r="G76" s="65"/>
      <c r="H76" s="66" t="s">
        <v>104</v>
      </c>
      <c r="I76" s="67"/>
      <c r="J76" s="59"/>
      <c r="K76" s="68"/>
      <c r="L76" s="66" t="s">
        <v>104</v>
      </c>
      <c r="M76" s="69"/>
      <c r="P76" s="13"/>
      <c r="Q76" s="13"/>
      <c r="S76" s="120" t="s">
        <v>102</v>
      </c>
      <c r="T76" s="90"/>
      <c r="U76" s="90"/>
      <c r="V76" s="90"/>
      <c r="W76" s="91"/>
      <c r="X76" s="92"/>
    </row>
  </sheetData>
  <mergeCells count="8">
    <mergeCell ref="S75:X75"/>
    <mergeCell ref="O1:P1"/>
    <mergeCell ref="R17:Y19"/>
    <mergeCell ref="I51:M51"/>
    <mergeCell ref="W64:X64"/>
    <mergeCell ref="S69:X70"/>
    <mergeCell ref="T73:W73"/>
    <mergeCell ref="L7:P7"/>
  </mergeCells>
  <phoneticPr fontId="5" type="noConversion"/>
  <conditionalFormatting sqref="E7:F56">
    <cfRule type="cellIs" dxfId="3" priority="14" stopIfTrue="1" operator="equal">
      <formula>-1</formula>
    </cfRule>
  </conditionalFormatting>
  <conditionalFormatting sqref="S21:S24">
    <cfRule type="iconSet" priority="10">
      <iconSet iconSet="3Symbols">
        <cfvo type="percent" val="0"/>
        <cfvo type="percent" val="33"/>
        <cfvo type="percent" val="55"/>
      </iconSet>
    </cfRule>
  </conditionalFormatting>
  <conditionalFormatting sqref="S25:S28">
    <cfRule type="iconSet" priority="9">
      <iconSet iconSet="3Symbols">
        <cfvo type="percent" val="0"/>
        <cfvo type="percent" val="33"/>
        <cfvo type="percent" val="55"/>
      </iconSet>
    </cfRule>
  </conditionalFormatting>
  <conditionalFormatting sqref="S29:S32">
    <cfRule type="iconSet" priority="8">
      <iconSet iconSet="3Symbols">
        <cfvo type="percent" val="0"/>
        <cfvo type="percent" val="33"/>
        <cfvo type="percent" val="55"/>
      </iconSet>
    </cfRule>
  </conditionalFormatting>
  <conditionalFormatting sqref="S33:S36">
    <cfRule type="iconSet" priority="7">
      <iconSet iconSet="3Symbols">
        <cfvo type="percent" val="0"/>
        <cfvo type="percent" val="30"/>
        <cfvo type="percent" val="55"/>
      </iconSet>
    </cfRule>
  </conditionalFormatting>
  <conditionalFormatting sqref="S37:S40">
    <cfRule type="iconSet" priority="6">
      <iconSet iconSet="3Symbols">
        <cfvo type="percent" val="0"/>
        <cfvo type="percent" val="33"/>
        <cfvo type="percent" val="55"/>
      </iconSet>
    </cfRule>
  </conditionalFormatting>
  <conditionalFormatting sqref="S41:S44">
    <cfRule type="iconSet" priority="5">
      <iconSet iconSet="3Symbols">
        <cfvo type="percent" val="0"/>
        <cfvo type="percent" val="33"/>
        <cfvo type="percent" val="55"/>
      </iconSet>
    </cfRule>
  </conditionalFormatting>
  <conditionalFormatting sqref="S45:S48">
    <cfRule type="iconSet" priority="4">
      <iconSet iconSet="3Symbols">
        <cfvo type="percent" val="0"/>
        <cfvo type="percent" val="33"/>
        <cfvo type="percent" val="55"/>
      </iconSet>
    </cfRule>
  </conditionalFormatting>
  <conditionalFormatting sqref="S49:S52">
    <cfRule type="iconSet" priority="3">
      <iconSet iconSet="3Symbols">
        <cfvo type="percent" val="0"/>
        <cfvo type="percent" val="33"/>
        <cfvo type="percent" val="55"/>
      </iconSet>
    </cfRule>
  </conditionalFormatting>
  <conditionalFormatting sqref="A7:A76">
    <cfRule type="timePeriod" dxfId="2" priority="2" timePeriod="today">
      <formula>FLOOR(A7,1)=TODAY()</formula>
    </cfRule>
  </conditionalFormatting>
  <hyperlinks>
    <hyperlink ref="L7:P7" r:id="rId1" display="Ranglijst Alle Landen" xr:uid="{6C7AC7A5-A8F2-4F00-B153-FB9012B228C7}"/>
    <hyperlink ref="S75:X75" r:id="rId2" display="email naar Jos." xr:uid="{19D9FBF0-2EB1-4120-A4DF-DAD3B070EA33}"/>
  </hyperlinks>
  <pageMargins left="0.19685039370078741" right="0.19685039370078741" top="0.39370078740157483" bottom="0.39370078740157483" header="0.31496062992125984" footer="0.31496062992125984"/>
  <pageSetup paperSize="9" scale="67"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19C1B697EE949A60FF9A4621A86CA" ma:contentTypeVersion="10" ma:contentTypeDescription="Create a new document." ma:contentTypeScope="" ma:versionID="8348d8e19fabc80b7e25b2cd636d1bf4">
  <xsd:schema xmlns:xsd="http://www.w3.org/2001/XMLSchema" xmlns:xs="http://www.w3.org/2001/XMLSchema" xmlns:p="http://schemas.microsoft.com/office/2006/metadata/properties" xmlns:ns3="5b7360e9-5341-4b1f-8a8c-787b5cffe45e" xmlns:ns4="6a9b442d-023c-47f4-85cc-3c889ff03828" targetNamespace="http://schemas.microsoft.com/office/2006/metadata/properties" ma:root="true" ma:fieldsID="8cf6de8fb879e656983a32b94eab22a5" ns3:_="" ns4:_="">
    <xsd:import namespace="5b7360e9-5341-4b1f-8a8c-787b5cffe45e"/>
    <xsd:import namespace="6a9b442d-023c-47f4-85cc-3c889ff0382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360e9-5341-4b1f-8a8c-787b5cffe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b442d-023c-47f4-85cc-3c889ff038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115AE-D6CD-4F18-A6A9-97DC69D44A3F}">
  <ds:schemaRefs>
    <ds:schemaRef ds:uri="http://purl.org/dc/elements/1.1/"/>
    <ds:schemaRef ds:uri="http://purl.org/dc/dcmitype/"/>
    <ds:schemaRef ds:uri="http://schemas.microsoft.com/office/infopath/2007/PartnerControls"/>
    <ds:schemaRef ds:uri="6a9b442d-023c-47f4-85cc-3c889ff03828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5b7360e9-5341-4b1f-8a8c-787b5cffe45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840573D-E5DC-4389-81BE-8435E6589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7360e9-5341-4b1f-8a8c-787b5cffe45e"/>
    <ds:schemaRef ds:uri="6a9b442d-023c-47f4-85cc-3c889ff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9755F4-DCE6-4D03-A53B-C967047C3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</dc:creator>
  <cp:lastModifiedBy>Jos Nijenhuis</cp:lastModifiedBy>
  <dcterms:created xsi:type="dcterms:W3CDTF">2022-10-27T17:18:02Z</dcterms:created>
  <dcterms:modified xsi:type="dcterms:W3CDTF">2022-11-17T17:30:40Z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0x0101003A619C1B697EE949A60FF9A4621A86CA</vt:lpwstr>
  </property>
</Properties>
</file>